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drawings/drawing2.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3.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codeName="ThisWorkbook" defaultThemeVersion="124226"/>
  <mc:AlternateContent xmlns:mc="http://schemas.openxmlformats.org/markup-compatibility/2006">
    <mc:Choice Requires="x15">
      <x15ac:absPath xmlns:x15ac="http://schemas.microsoft.com/office/spreadsheetml/2010/11/ac" url="C:\Box\機密共有_研究推進社会連携機構\研究推進社会連携機構\2 研究支援\経理書類（学内共通）_2025\経理様式一式\経理様式一式_2025（2026年1月更新）\人件費・謝金等\"/>
    </mc:Choice>
  </mc:AlternateContent>
  <xr:revisionPtr revIDLastSave="0" documentId="13_ncr:1_{B4AA1ED0-769F-49AA-AD67-978F39F09F8E}" xr6:coauthVersionLast="47" xr6:coauthVersionMax="47" xr10:uidLastSave="{00000000-0000-0000-0000-000000000000}"/>
  <bookViews>
    <workbookView xWindow="28680" yWindow="-120" windowWidth="29040" windowHeight="15720" xr2:uid="{00000000-000D-0000-FFFF-FFFF00000000}"/>
  </bookViews>
  <sheets>
    <sheet name="（謝-2）勤務表兼謝金振込依頼書 (202601改訂)" sheetId="5" r:id="rId1"/>
    <sheet name="（謝-2）勤務表兼謝金振込依頼書" sheetId="1" state="hidden" r:id="rId2"/>
    <sheet name="（謝-2）勤務表兼謝金振込依頼書 (記入例)" sheetId="2" r:id="rId3"/>
    <sheet name="その他のエラーについて" sheetId="3" r:id="rId4"/>
    <sheet name="更新履歴" sheetId="4" r:id="rId5"/>
  </sheets>
  <definedNames>
    <definedName name="_xlnm.Print_Area" localSheetId="1">'（謝-2）勤務表兼謝金振込依頼書'!$A$1:$AF$69</definedName>
    <definedName name="_xlnm.Print_Area" localSheetId="0">'（謝-2）勤務表兼謝金振込依頼書 (202601改訂)'!$A$1:$AF$69</definedName>
    <definedName name="_xlnm.Print_Area" localSheetId="2">'（謝-2）勤務表兼謝金振込依頼書 (記入例)'!$A$1:$AF$69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43" i="5" l="1"/>
  <c r="AA41" i="5"/>
  <c r="AP22" i="5"/>
  <c r="AL22" i="5"/>
  <c r="O22" i="5"/>
  <c r="AO22" i="5" s="1"/>
  <c r="AI22" i="5" s="1"/>
  <c r="AT21" i="5"/>
  <c r="AP21" i="5"/>
  <c r="AE21" i="5"/>
  <c r="AS21" i="5" s="1"/>
  <c r="AL21" i="5" s="1"/>
  <c r="O21" i="5"/>
  <c r="AO21" i="5" s="1"/>
  <c r="AI21" i="5" s="1"/>
  <c r="AT20" i="5"/>
  <c r="AP20" i="5"/>
  <c r="AE20" i="5"/>
  <c r="AS20" i="5" s="1"/>
  <c r="AL20" i="5" s="1"/>
  <c r="O20" i="5"/>
  <c r="AO20" i="5" s="1"/>
  <c r="AI20" i="5" s="1"/>
  <c r="AT19" i="5"/>
  <c r="AP19" i="5"/>
  <c r="AE19" i="5"/>
  <c r="AR19" i="5" s="1"/>
  <c r="O19" i="5"/>
  <c r="AO19" i="5" s="1"/>
  <c r="AI19" i="5" s="1"/>
  <c r="AT18" i="5"/>
  <c r="AP18" i="5"/>
  <c r="AE18" i="5"/>
  <c r="AS18" i="5" s="1"/>
  <c r="AL18" i="5" s="1"/>
  <c r="O18" i="5"/>
  <c r="AN18" i="5" s="1"/>
  <c r="AT17" i="5"/>
  <c r="AP17" i="5"/>
  <c r="AE17" i="5"/>
  <c r="AS17" i="5" s="1"/>
  <c r="AL17" i="5" s="1"/>
  <c r="O17" i="5"/>
  <c r="AO17" i="5" s="1"/>
  <c r="AI17" i="5" s="1"/>
  <c r="AT16" i="5"/>
  <c r="AP16" i="5"/>
  <c r="AE16" i="5"/>
  <c r="AS16" i="5" s="1"/>
  <c r="AL16" i="5" s="1"/>
  <c r="O16" i="5"/>
  <c r="AO16" i="5" s="1"/>
  <c r="AI16" i="5" s="1"/>
  <c r="AT15" i="5"/>
  <c r="AP15" i="5"/>
  <c r="AE15" i="5"/>
  <c r="AS15" i="5" s="1"/>
  <c r="AL15" i="5" s="1"/>
  <c r="O15" i="5"/>
  <c r="AO15" i="5" s="1"/>
  <c r="AI15" i="5" s="1"/>
  <c r="AT14" i="5"/>
  <c r="AP14" i="5"/>
  <c r="AE14" i="5"/>
  <c r="AR14" i="5" s="1"/>
  <c r="O14" i="5"/>
  <c r="AO14" i="5" s="1"/>
  <c r="AI14" i="5" s="1"/>
  <c r="AT13" i="5"/>
  <c r="AP13" i="5"/>
  <c r="AE13" i="5"/>
  <c r="AS13" i="5" s="1"/>
  <c r="AL13" i="5" s="1"/>
  <c r="O13" i="5"/>
  <c r="AO13" i="5" s="1"/>
  <c r="AI13" i="5" s="1"/>
  <c r="AT12" i="5"/>
  <c r="AP12" i="5"/>
  <c r="AE12" i="5"/>
  <c r="AS12" i="5" s="1"/>
  <c r="AL12" i="5" s="1"/>
  <c r="O12" i="5"/>
  <c r="AN12" i="5" s="1"/>
  <c r="AJ12" i="5" s="1"/>
  <c r="AT11" i="5"/>
  <c r="AP11" i="5"/>
  <c r="AE11" i="5"/>
  <c r="AS11" i="5" s="1"/>
  <c r="AL11" i="5" s="1"/>
  <c r="O11" i="5"/>
  <c r="AO11" i="5" s="1"/>
  <c r="AI11" i="5" s="1"/>
  <c r="AT10" i="5"/>
  <c r="AP10" i="5"/>
  <c r="AE10" i="5"/>
  <c r="AS10" i="5" s="1"/>
  <c r="AL10" i="5" s="1"/>
  <c r="O10" i="5"/>
  <c r="AN10" i="5" s="1"/>
  <c r="AJ10" i="5" s="1"/>
  <c r="AT9" i="5"/>
  <c r="AP9" i="5"/>
  <c r="AE9" i="5"/>
  <c r="AS9" i="5" s="1"/>
  <c r="AL9" i="5" s="1"/>
  <c r="O9" i="5"/>
  <c r="AO9" i="5" s="1"/>
  <c r="AI9" i="5" s="1"/>
  <c r="AT8" i="5"/>
  <c r="AP8" i="5"/>
  <c r="AE8" i="5"/>
  <c r="AR8" i="5" s="1"/>
  <c r="AM8" i="5" s="1"/>
  <c r="O8" i="5"/>
  <c r="AO8" i="5" s="1"/>
  <c r="AI8" i="5" s="1"/>
  <c r="AT7" i="5"/>
  <c r="AP7" i="5"/>
  <c r="AE7" i="5"/>
  <c r="AR7" i="5" s="1"/>
  <c r="O7" i="5"/>
  <c r="AO7" i="5" s="1"/>
  <c r="AI7" i="5" s="1"/>
  <c r="G27" i="1"/>
  <c r="O7" i="1"/>
  <c r="AA43" i="1"/>
  <c r="AA45" i="1"/>
  <c r="AA41" i="1"/>
  <c r="O10" i="1"/>
  <c r="AN10" i="1"/>
  <c r="AE9" i="1"/>
  <c r="AR9" i="1"/>
  <c r="AE19" i="1"/>
  <c r="AR19" i="1"/>
  <c r="AE13" i="1"/>
  <c r="AR13" i="1"/>
  <c r="AE14" i="1"/>
  <c r="AS14" i="1"/>
  <c r="AL14" i="1"/>
  <c r="AE15" i="1"/>
  <c r="AS15" i="1"/>
  <c r="AL15" i="1"/>
  <c r="AO7" i="1"/>
  <c r="AI7" i="1"/>
  <c r="AE7" i="2"/>
  <c r="AR7" i="2"/>
  <c r="AM7" i="2"/>
  <c r="AN7" i="2"/>
  <c r="AJ7" i="2"/>
  <c r="AO7" i="2"/>
  <c r="AI7" i="2"/>
  <c r="AP7" i="2"/>
  <c r="AT7" i="2"/>
  <c r="AE8" i="2"/>
  <c r="AR8" i="2"/>
  <c r="AN8" i="2"/>
  <c r="AJ8" i="2"/>
  <c r="AO8" i="2"/>
  <c r="AI8" i="2"/>
  <c r="AP8" i="2"/>
  <c r="AT8" i="2"/>
  <c r="AE9" i="2"/>
  <c r="AR9" i="2"/>
  <c r="AN9" i="2"/>
  <c r="AJ9" i="2"/>
  <c r="AO9" i="2"/>
  <c r="AI9" i="2"/>
  <c r="AP9" i="2"/>
  <c r="AT9" i="2"/>
  <c r="AE10" i="2"/>
  <c r="AS10" i="2"/>
  <c r="AL10" i="2"/>
  <c r="AN10" i="2"/>
  <c r="AQ10" i="2"/>
  <c r="AJ10" i="2"/>
  <c r="AO10" i="2"/>
  <c r="AI10" i="2"/>
  <c r="AP10" i="2"/>
  <c r="AT10" i="2"/>
  <c r="AE11" i="2"/>
  <c r="AR11" i="2"/>
  <c r="AN11" i="2"/>
  <c r="AJ11" i="2"/>
  <c r="AO11" i="2"/>
  <c r="AI11" i="2"/>
  <c r="AP11" i="2"/>
  <c r="AT11" i="2"/>
  <c r="O12" i="2"/>
  <c r="AN12" i="2"/>
  <c r="AE12" i="2"/>
  <c r="AR12" i="2"/>
  <c r="AP12" i="2"/>
  <c r="AT12" i="2"/>
  <c r="O13" i="2"/>
  <c r="AE13" i="2"/>
  <c r="AR13" i="2"/>
  <c r="AP13" i="2"/>
  <c r="AT13" i="2"/>
  <c r="AN14" i="2"/>
  <c r="AJ14" i="2"/>
  <c r="AO14" i="2"/>
  <c r="AI14" i="2"/>
  <c r="AP14" i="2"/>
  <c r="AR14" i="2"/>
  <c r="AM14" i="2"/>
  <c r="AS14" i="2"/>
  <c r="AL14" i="2"/>
  <c r="AT14" i="2"/>
  <c r="AN15" i="2"/>
  <c r="AJ15" i="2"/>
  <c r="AO15" i="2"/>
  <c r="AI15" i="2"/>
  <c r="AP15" i="2"/>
  <c r="AR15" i="2"/>
  <c r="AM15" i="2"/>
  <c r="AS15" i="2"/>
  <c r="AL15" i="2"/>
  <c r="AT15" i="2"/>
  <c r="AU15" i="2"/>
  <c r="AN16" i="2"/>
  <c r="AJ16" i="2"/>
  <c r="AO16" i="2"/>
  <c r="AI16" i="2"/>
  <c r="AP16" i="2"/>
  <c r="AR16" i="2"/>
  <c r="AM16" i="2"/>
  <c r="AS16" i="2"/>
  <c r="AL16" i="2"/>
  <c r="AT16" i="2"/>
  <c r="AE17" i="2"/>
  <c r="AR17" i="2"/>
  <c r="AN17" i="2"/>
  <c r="AJ17" i="2"/>
  <c r="AO17" i="2"/>
  <c r="AI17" i="2"/>
  <c r="AP17" i="2"/>
  <c r="AT17" i="2"/>
  <c r="O18" i="2"/>
  <c r="AN18" i="2"/>
  <c r="AP18" i="2"/>
  <c r="AR18" i="2"/>
  <c r="AM18" i="2"/>
  <c r="AS18" i="2"/>
  <c r="AL18" i="2"/>
  <c r="AT18" i="2"/>
  <c r="O19" i="2"/>
  <c r="AO19" i="2"/>
  <c r="AI19" i="2"/>
  <c r="AN19" i="2"/>
  <c r="AJ19" i="2"/>
  <c r="AP19" i="2"/>
  <c r="AR19" i="2"/>
  <c r="AM19" i="2"/>
  <c r="AS19" i="2"/>
  <c r="AL19" i="2"/>
  <c r="AT19" i="2"/>
  <c r="O20" i="2"/>
  <c r="AO20" i="2"/>
  <c r="AI20" i="2"/>
  <c r="AE20" i="2"/>
  <c r="AR20" i="2"/>
  <c r="AP20" i="2"/>
  <c r="AT20" i="2"/>
  <c r="AE21" i="2"/>
  <c r="AR21" i="2"/>
  <c r="AN21" i="2"/>
  <c r="AJ21" i="2"/>
  <c r="AO21" i="2"/>
  <c r="AI21" i="2"/>
  <c r="AP21" i="2"/>
  <c r="AT21" i="2"/>
  <c r="AL22" i="2"/>
  <c r="AN22" i="2"/>
  <c r="AJ22" i="2"/>
  <c r="AO22" i="2"/>
  <c r="AI22" i="2"/>
  <c r="AP22" i="2"/>
  <c r="AA41" i="2"/>
  <c r="AA43" i="2"/>
  <c r="AP22" i="1"/>
  <c r="AL22" i="1"/>
  <c r="O22" i="1"/>
  <c r="AN22" i="1"/>
  <c r="AT21" i="1"/>
  <c r="AP21" i="1"/>
  <c r="AE21" i="1"/>
  <c r="AR21" i="1"/>
  <c r="O21" i="1"/>
  <c r="AO21" i="1"/>
  <c r="AI21" i="1"/>
  <c r="AT20" i="1"/>
  <c r="AP20" i="1"/>
  <c r="AE20" i="1"/>
  <c r="AS20" i="1"/>
  <c r="AL20" i="1"/>
  <c r="O20" i="1"/>
  <c r="AO20" i="1"/>
  <c r="AI20" i="1"/>
  <c r="AT19" i="1"/>
  <c r="AP19" i="1"/>
  <c r="O19" i="1"/>
  <c r="AN19" i="1"/>
  <c r="AT18" i="1"/>
  <c r="AP18" i="1"/>
  <c r="AE18" i="1"/>
  <c r="AS18" i="1"/>
  <c r="AL18" i="1"/>
  <c r="O18" i="1"/>
  <c r="AO18" i="1"/>
  <c r="AI18" i="1"/>
  <c r="AT17" i="1"/>
  <c r="AP17" i="1"/>
  <c r="AE17" i="1"/>
  <c r="AR17" i="1"/>
  <c r="O17" i="1"/>
  <c r="AN17" i="1"/>
  <c r="AT16" i="1"/>
  <c r="AP16" i="1"/>
  <c r="AE16" i="1"/>
  <c r="AR16" i="1"/>
  <c r="O16" i="1"/>
  <c r="AN16" i="1"/>
  <c r="AJ16" i="1"/>
  <c r="AT15" i="1"/>
  <c r="AP15" i="1"/>
  <c r="O15" i="1"/>
  <c r="AN15" i="1"/>
  <c r="AT14" i="1"/>
  <c r="AP14" i="1"/>
  <c r="AR14" i="1"/>
  <c r="AM14" i="1"/>
  <c r="O14" i="1"/>
  <c r="AO14" i="1"/>
  <c r="AI14" i="1"/>
  <c r="AT13" i="1"/>
  <c r="AP13" i="1"/>
  <c r="O13" i="1"/>
  <c r="AO13" i="1"/>
  <c r="AI13" i="1"/>
  <c r="AT12" i="1"/>
  <c r="AP12" i="1"/>
  <c r="AE12" i="1"/>
  <c r="AR12" i="1"/>
  <c r="O12" i="1"/>
  <c r="AO12" i="1"/>
  <c r="AI12" i="1"/>
  <c r="AT11" i="1"/>
  <c r="AP11" i="1"/>
  <c r="AE11" i="1"/>
  <c r="AR11" i="1"/>
  <c r="O11" i="1"/>
  <c r="AO11" i="1"/>
  <c r="AI11" i="1"/>
  <c r="AT10" i="1"/>
  <c r="AP10" i="1"/>
  <c r="AE10" i="1"/>
  <c r="AS10" i="1"/>
  <c r="AL10" i="1"/>
  <c r="AT9" i="1"/>
  <c r="AP9" i="1"/>
  <c r="O9" i="1"/>
  <c r="AN9" i="1"/>
  <c r="AJ9" i="1"/>
  <c r="AT8" i="1"/>
  <c r="AP8" i="1"/>
  <c r="AE8" i="1"/>
  <c r="AS8" i="1"/>
  <c r="AL8" i="1"/>
  <c r="O8" i="1"/>
  <c r="AO8" i="1"/>
  <c r="AI8" i="1"/>
  <c r="AT7" i="1"/>
  <c r="AP7" i="1"/>
  <c r="AE7" i="1"/>
  <c r="AR7" i="1"/>
  <c r="AS7" i="2"/>
  <c r="AL7" i="2"/>
  <c r="AS11" i="2"/>
  <c r="AL11" i="2"/>
  <c r="AU18" i="2"/>
  <c r="AS13" i="2"/>
  <c r="AL13" i="2"/>
  <c r="AU16" i="2"/>
  <c r="AU14" i="2"/>
  <c r="AO12" i="2"/>
  <c r="AI12" i="2"/>
  <c r="AU19" i="2"/>
  <c r="AM9" i="2"/>
  <c r="AU9" i="2"/>
  <c r="AQ12" i="2"/>
  <c r="AJ12" i="2"/>
  <c r="W23" i="2"/>
  <c r="AB22" i="2"/>
  <c r="G27" i="2" s="1"/>
  <c r="G31" i="2" s="1"/>
  <c r="AR10" i="2"/>
  <c r="AS9" i="2"/>
  <c r="AL9" i="2"/>
  <c r="AA45" i="2"/>
  <c r="AQ17" i="2"/>
  <c r="AU7" i="2"/>
  <c r="AQ21" i="2"/>
  <c r="AS20" i="2"/>
  <c r="AL20" i="2"/>
  <c r="AO18" i="2"/>
  <c r="AI18" i="2"/>
  <c r="AQ16" i="2"/>
  <c r="AQ15" i="2"/>
  <c r="AQ14" i="2"/>
  <c r="AQ11" i="2"/>
  <c r="AQ9" i="2"/>
  <c r="AQ8" i="2"/>
  <c r="AS19" i="1"/>
  <c r="AL19" i="1"/>
  <c r="AM12" i="2"/>
  <c r="AU12" i="2"/>
  <c r="AM20" i="2"/>
  <c r="AU20" i="2"/>
  <c r="AM13" i="2"/>
  <c r="AU13" i="2"/>
  <c r="AU21" i="2"/>
  <c r="AM21" i="2"/>
  <c r="AM17" i="2"/>
  <c r="AU17" i="2"/>
  <c r="AJ18" i="2"/>
  <c r="AQ18" i="2"/>
  <c r="AU11" i="2"/>
  <c r="AM11" i="2"/>
  <c r="AM8" i="2"/>
  <c r="AU8" i="2"/>
  <c r="AQ19" i="2"/>
  <c r="AS21" i="2"/>
  <c r="AL21" i="2"/>
  <c r="AN20" i="2"/>
  <c r="AN13" i="2"/>
  <c r="AS12" i="2"/>
  <c r="AL12" i="2"/>
  <c r="AS8" i="2"/>
  <c r="AL8" i="2"/>
  <c r="AO13" i="2"/>
  <c r="AI13" i="2"/>
  <c r="AS17" i="2"/>
  <c r="AL17" i="2"/>
  <c r="AQ22" i="2"/>
  <c r="AQ7" i="2"/>
  <c r="AU19" i="1"/>
  <c r="AU12" i="1"/>
  <c r="AR15" i="1"/>
  <c r="AU15" i="1"/>
  <c r="AS12" i="1"/>
  <c r="AL12" i="1"/>
  <c r="AR18" i="1"/>
  <c r="AU18" i="1"/>
  <c r="AO19" i="1"/>
  <c r="AI19" i="1"/>
  <c r="AS21" i="1"/>
  <c r="AL21" i="1"/>
  <c r="AS13" i="1"/>
  <c r="AL13" i="1"/>
  <c r="AS11" i="1"/>
  <c r="AL11" i="1"/>
  <c r="AR20" i="1"/>
  <c r="AU13" i="1"/>
  <c r="AM13" i="1"/>
  <c r="AM11" i="1"/>
  <c r="AU11" i="1"/>
  <c r="AU21" i="1"/>
  <c r="AM21" i="1"/>
  <c r="AS17" i="1"/>
  <c r="AL17" i="1"/>
  <c r="AR10" i="1"/>
  <c r="AU10" i="1"/>
  <c r="AU16" i="1"/>
  <c r="AM16" i="1"/>
  <c r="AM9" i="1"/>
  <c r="AU9" i="1"/>
  <c r="AM17" i="1"/>
  <c r="AU17" i="1"/>
  <c r="AM12" i="1"/>
  <c r="AS9" i="1"/>
  <c r="AL9" i="1"/>
  <c r="AM19" i="1"/>
  <c r="AS16" i="1"/>
  <c r="AL16" i="1"/>
  <c r="AU14" i="1"/>
  <c r="AN13" i="1"/>
  <c r="AJ13" i="1"/>
  <c r="AN12" i="1"/>
  <c r="AQ12" i="1"/>
  <c r="AN21" i="1"/>
  <c r="AJ21" i="1"/>
  <c r="AR8" i="1"/>
  <c r="AU7" i="1"/>
  <c r="AM7" i="1"/>
  <c r="AS7" i="1"/>
  <c r="AL7" i="1"/>
  <c r="AO16" i="1"/>
  <c r="AI16" i="1"/>
  <c r="AQ10" i="1"/>
  <c r="AN20" i="1"/>
  <c r="AQ20" i="1"/>
  <c r="AO9" i="1"/>
  <c r="AI9" i="1"/>
  <c r="AN11" i="1"/>
  <c r="AQ16" i="1"/>
  <c r="AO10" i="1"/>
  <c r="AI10" i="1"/>
  <c r="AJ17" i="1"/>
  <c r="AQ17" i="1"/>
  <c r="AQ9" i="1"/>
  <c r="AQ19" i="1"/>
  <c r="AJ19" i="1"/>
  <c r="AQ22" i="1"/>
  <c r="AJ22" i="1"/>
  <c r="AO17" i="1"/>
  <c r="AI17" i="1"/>
  <c r="AO22" i="1"/>
  <c r="AI22" i="1"/>
  <c r="AQ15" i="1"/>
  <c r="AJ15" i="1"/>
  <c r="AO15" i="1"/>
  <c r="AI15" i="1"/>
  <c r="AN14" i="1"/>
  <c r="AJ10" i="1"/>
  <c r="AN18" i="1"/>
  <c r="AN8" i="1"/>
  <c r="W23" i="1"/>
  <c r="AB22" i="1"/>
  <c r="AN7" i="1"/>
  <c r="AJ7" i="1"/>
  <c r="AM10" i="2"/>
  <c r="AU10" i="2"/>
  <c r="AM15" i="1"/>
  <c r="BK179" i="1"/>
  <c r="BK175" i="1"/>
  <c r="AQ20" i="2"/>
  <c r="AJ20" i="2"/>
  <c r="AQ13" i="2"/>
  <c r="AJ13" i="2"/>
  <c r="AM18" i="1"/>
  <c r="AM20" i="1"/>
  <c r="AU20" i="1"/>
  <c r="AM10" i="1"/>
  <c r="AQ21" i="1"/>
  <c r="AQ13" i="1"/>
  <c r="AJ12" i="1"/>
  <c r="AJ20" i="1"/>
  <c r="AU8" i="1"/>
  <c r="AM8" i="1"/>
  <c r="BK38" i="1"/>
  <c r="BF39" i="1"/>
  <c r="AQ11" i="1"/>
  <c r="AJ11" i="1"/>
  <c r="BK43" i="1"/>
  <c r="BK171" i="1"/>
  <c r="BK51" i="1"/>
  <c r="AJ14" i="1"/>
  <c r="AQ14" i="1"/>
  <c r="BK141" i="1"/>
  <c r="BA32" i="1"/>
  <c r="BK102" i="1"/>
  <c r="BA17" i="1"/>
  <c r="AJ8" i="1"/>
  <c r="AQ8" i="1"/>
  <c r="BK127" i="1"/>
  <c r="BK53" i="1"/>
  <c r="BA28" i="1"/>
  <c r="BK80" i="1"/>
  <c r="BA34" i="1"/>
  <c r="AQ18" i="1"/>
  <c r="AJ18" i="1"/>
  <c r="BK161" i="1"/>
  <c r="BK123" i="1"/>
  <c r="BF23" i="1"/>
  <c r="BK22" i="1"/>
  <c r="BK100" i="1"/>
  <c r="BK44" i="1"/>
  <c r="BK12" i="1"/>
  <c r="BA27" i="1"/>
  <c r="BK145" i="1"/>
  <c r="BK62" i="1"/>
  <c r="BK91" i="1"/>
  <c r="BA8" i="1"/>
  <c r="BK130" i="1"/>
  <c r="BK42" i="1"/>
  <c r="BF21" i="1"/>
  <c r="BF32" i="1"/>
  <c r="BK167" i="1"/>
  <c r="BK164" i="1"/>
  <c r="BA29" i="1"/>
  <c r="BK40" i="1"/>
  <c r="BA33" i="1"/>
  <c r="BK148" i="1"/>
  <c r="BA22" i="1"/>
  <c r="BK112" i="1"/>
  <c r="BK26" i="1"/>
  <c r="BK71" i="1"/>
  <c r="BK114" i="1"/>
  <c r="BK154" i="1"/>
  <c r="BF27" i="1"/>
  <c r="BA40" i="1"/>
  <c r="BK60" i="1"/>
  <c r="BK147" i="1"/>
  <c r="BK45" i="1"/>
  <c r="BK85" i="1"/>
  <c r="BK129" i="1"/>
  <c r="BK173" i="1"/>
  <c r="BF42" i="1"/>
  <c r="BK64" i="1"/>
  <c r="BK151" i="1"/>
  <c r="BK61" i="1"/>
  <c r="BK77" i="1"/>
  <c r="BK88" i="1"/>
  <c r="BF16" i="1"/>
  <c r="BK36" i="1"/>
  <c r="BK168" i="1"/>
  <c r="BK10" i="1"/>
  <c r="BK54" i="1"/>
  <c r="BK98" i="1"/>
  <c r="BK138" i="1"/>
  <c r="BF11" i="1"/>
  <c r="BA24" i="1"/>
  <c r="BK31" i="1"/>
  <c r="BK115" i="1"/>
  <c r="BK29" i="1"/>
  <c r="BK70" i="1"/>
  <c r="BK113" i="1"/>
  <c r="BK157" i="1"/>
  <c r="BF26" i="1"/>
  <c r="BA39" i="1"/>
  <c r="BK119" i="1"/>
  <c r="BA26" i="1"/>
  <c r="BF36" i="1"/>
  <c r="BA42" i="1"/>
  <c r="BK111" i="1"/>
  <c r="BK47" i="1"/>
  <c r="BA15" i="1"/>
  <c r="BF14" i="1"/>
  <c r="BK153" i="1"/>
  <c r="BK121" i="1"/>
  <c r="BK89" i="1"/>
  <c r="BK58" i="1"/>
  <c r="BK25" i="1"/>
  <c r="BK131" i="1"/>
  <c r="BK68" i="1"/>
  <c r="BK19" i="1"/>
  <c r="BA20" i="1"/>
  <c r="BF19" i="1"/>
  <c r="BK158" i="1"/>
  <c r="BK126" i="1"/>
  <c r="BK94" i="1"/>
  <c r="BK46" i="1"/>
  <c r="BK14" i="1"/>
  <c r="BK128" i="1"/>
  <c r="BF37" i="1"/>
  <c r="BK69" i="1"/>
  <c r="BF8" i="1"/>
  <c r="BA41" i="1"/>
  <c r="BF33" i="1"/>
  <c r="BK140" i="1"/>
  <c r="BK28" i="1"/>
  <c r="BA21" i="1"/>
  <c r="BK16" i="1"/>
  <c r="AQ7" i="1"/>
  <c r="BF17" i="1"/>
  <c r="BK104" i="1"/>
  <c r="BK156" i="1"/>
  <c r="BK8" i="1"/>
  <c r="BF40" i="1"/>
  <c r="BA38" i="1"/>
  <c r="BK65" i="1"/>
  <c r="BK63" i="1"/>
  <c r="BK142" i="1"/>
  <c r="BF35" i="1"/>
  <c r="BK39" i="1"/>
  <c r="BK9" i="1"/>
  <c r="BK74" i="1"/>
  <c r="BK137" i="1"/>
  <c r="BF30" i="1"/>
  <c r="BK79" i="1"/>
  <c r="BF41" i="1"/>
  <c r="BF20" i="1"/>
  <c r="BA19" i="1"/>
  <c r="BK133" i="1"/>
  <c r="BK49" i="1"/>
  <c r="BK76" i="1"/>
  <c r="BF31" i="1"/>
  <c r="BK118" i="1"/>
  <c r="BK34" i="1"/>
  <c r="BA14" i="1"/>
  <c r="BA25" i="1"/>
  <c r="BF28" i="1"/>
  <c r="BK103" i="1"/>
  <c r="BF22" i="1"/>
  <c r="BK109" i="1"/>
  <c r="BK21" i="1"/>
  <c r="BK27" i="1"/>
  <c r="BK178" i="1"/>
  <c r="BK90" i="1"/>
  <c r="BK32" i="1"/>
  <c r="BK52" i="1"/>
  <c r="BK152" i="1"/>
  <c r="BK92" i="1"/>
  <c r="BK172" i="1"/>
  <c r="BK48" i="1"/>
  <c r="BK170" i="1"/>
  <c r="BK17" i="1"/>
  <c r="BF18" i="1"/>
  <c r="BA37" i="1"/>
  <c r="BK160" i="1"/>
  <c r="BK15" i="1"/>
  <c r="BF38" i="1"/>
  <c r="BK20" i="1"/>
  <c r="BK83" i="1"/>
  <c r="BA30" i="1"/>
  <c r="BK78" i="1"/>
  <c r="BK117" i="1"/>
  <c r="BK163" i="1"/>
  <c r="BK35" i="1"/>
  <c r="BK81" i="1"/>
  <c r="BK106" i="1"/>
  <c r="BF15" i="1"/>
  <c r="BF29" i="1"/>
  <c r="BF9" i="1"/>
  <c r="BA13" i="1"/>
  <c r="BK120" i="1"/>
  <c r="BK132" i="1"/>
  <c r="BK176" i="1"/>
  <c r="BK30" i="1"/>
  <c r="BK110" i="1"/>
  <c r="BK174" i="1"/>
  <c r="BA36" i="1"/>
  <c r="BK99" i="1"/>
  <c r="BK41" i="1"/>
  <c r="BK105" i="1"/>
  <c r="BK169" i="1"/>
  <c r="BA31" i="1"/>
  <c r="BK143" i="1"/>
  <c r="BK124" i="1"/>
  <c r="BK72" i="1"/>
  <c r="BK177" i="1"/>
  <c r="BK93" i="1"/>
  <c r="BK155" i="1"/>
  <c r="BK11" i="1"/>
  <c r="BK162" i="1"/>
  <c r="BK75" i="1"/>
  <c r="BK96" i="1"/>
  <c r="BK116" i="1"/>
  <c r="BA18" i="1"/>
  <c r="BK136" i="1"/>
  <c r="BA35" i="1"/>
  <c r="BK149" i="1"/>
  <c r="BK66" i="1"/>
  <c r="BK107" i="1"/>
  <c r="BA16" i="1"/>
  <c r="BK134" i="1"/>
  <c r="BK50" i="1"/>
  <c r="BF13" i="1"/>
  <c r="BF24" i="1"/>
  <c r="BK108" i="1"/>
  <c r="BF25" i="1"/>
  <c r="BK84" i="1"/>
  <c r="BK86" i="1"/>
  <c r="BK23" i="1"/>
  <c r="BK101" i="1"/>
  <c r="BK95" i="1"/>
  <c r="BK24" i="1"/>
  <c r="BK82" i="1"/>
  <c r="BK97" i="1"/>
  <c r="BK67" i="1"/>
  <c r="BF34" i="1"/>
  <c r="BF12" i="1"/>
  <c r="BK166" i="1"/>
  <c r="BA23" i="1"/>
  <c r="BK122" i="1"/>
  <c r="BK59" i="1"/>
  <c r="BK13" i="1"/>
  <c r="BF10" i="1"/>
  <c r="BK159" i="1"/>
  <c r="BK146" i="1"/>
  <c r="BK37" i="1"/>
  <c r="BK87" i="1"/>
  <c r="BK57" i="1"/>
  <c r="BK150" i="1"/>
  <c r="BK125" i="1"/>
  <c r="BK18" i="1"/>
  <c r="BK139" i="1"/>
  <c r="BK135" i="1"/>
  <c r="BK144" i="1"/>
  <c r="BK56" i="1"/>
  <c r="BK165" i="1"/>
  <c r="BK73" i="1"/>
  <c r="BK33" i="1"/>
  <c r="BK180" i="1"/>
  <c r="G29" i="1"/>
  <c r="G31" i="1" s="1"/>
  <c r="AA45" i="5" l="1"/>
  <c r="AS8" i="5"/>
  <c r="AL8" i="5" s="1"/>
  <c r="AR9" i="5"/>
  <c r="AS14" i="5"/>
  <c r="AL14" i="5" s="1"/>
  <c r="AR11" i="5"/>
  <c r="AU9" i="5"/>
  <c r="AN20" i="5"/>
  <c r="AQ20" i="5" s="1"/>
  <c r="AR10" i="5"/>
  <c r="AM10" i="5" s="1"/>
  <c r="AR15" i="5"/>
  <c r="AU15" i="5" s="1"/>
  <c r="AJ20" i="5"/>
  <c r="AR12" i="5"/>
  <c r="AU12" i="5" s="1"/>
  <c r="AS7" i="5"/>
  <c r="AL7" i="5" s="1"/>
  <c r="AR13" i="5"/>
  <c r="AU13" i="5" s="1"/>
  <c r="AN19" i="5"/>
  <c r="AR16" i="5"/>
  <c r="AU11" i="5"/>
  <c r="AN17" i="5"/>
  <c r="AQ17" i="5" s="1"/>
  <c r="AO18" i="5"/>
  <c r="AI18" i="5" s="1"/>
  <c r="AN7" i="5"/>
  <c r="AJ7" i="5" s="1"/>
  <c r="AN15" i="5"/>
  <c r="AQ15" i="5" s="1"/>
  <c r="AN13" i="5"/>
  <c r="AJ13" i="5" s="1"/>
  <c r="AN11" i="5"/>
  <c r="AJ11" i="5" s="1"/>
  <c r="AN9" i="5"/>
  <c r="AJ9" i="5" s="1"/>
  <c r="AN8" i="5"/>
  <c r="AO10" i="5"/>
  <c r="AI10" i="5" s="1"/>
  <c r="AO12" i="5"/>
  <c r="AI12" i="5" s="1"/>
  <c r="AN14" i="5"/>
  <c r="AJ14" i="5" s="1"/>
  <c r="AN16" i="5"/>
  <c r="AJ16" i="5" s="1"/>
  <c r="AQ10" i="5"/>
  <c r="AQ12" i="5"/>
  <c r="AQ18" i="5"/>
  <c r="AJ18" i="5"/>
  <c r="AU14" i="5"/>
  <c r="AM14" i="5"/>
  <c r="AM19" i="5"/>
  <c r="AU19" i="5"/>
  <c r="AU7" i="5"/>
  <c r="AM7" i="5"/>
  <c r="AU8" i="5"/>
  <c r="AU10" i="5"/>
  <c r="AS19" i="5"/>
  <c r="AL19" i="5" s="1"/>
  <c r="AR20" i="5"/>
  <c r="AR21" i="5"/>
  <c r="AM11" i="5"/>
  <c r="W23" i="5"/>
  <c r="AB22" i="5" s="1"/>
  <c r="G27" i="5" s="1"/>
  <c r="AM9" i="5"/>
  <c r="AM12" i="5"/>
  <c r="AM13" i="5"/>
  <c r="AR17" i="5"/>
  <c r="AN21" i="5"/>
  <c r="AN22" i="5"/>
  <c r="AR18" i="5"/>
  <c r="AM15" i="5" l="1"/>
  <c r="AJ17" i="5"/>
  <c r="AU16" i="5"/>
  <c r="AM16" i="5"/>
  <c r="AQ19" i="5"/>
  <c r="AJ19" i="5"/>
  <c r="AQ7" i="5"/>
  <c r="AQ13" i="5"/>
  <c r="AJ15" i="5"/>
  <c r="AQ11" i="5"/>
  <c r="AQ9" i="5"/>
  <c r="AQ14" i="5"/>
  <c r="AQ16" i="5"/>
  <c r="AJ8" i="5"/>
  <c r="AQ8" i="5"/>
  <c r="AM20" i="5"/>
  <c r="AU20" i="5"/>
  <c r="BK189" i="5"/>
  <c r="AM18" i="5"/>
  <c r="AU18" i="5"/>
  <c r="AM21" i="5"/>
  <c r="AU21" i="5"/>
  <c r="AQ22" i="5"/>
  <c r="AJ22" i="5"/>
  <c r="AJ21" i="5"/>
  <c r="AQ21" i="5"/>
  <c r="AM17" i="5"/>
  <c r="AU17" i="5"/>
  <c r="BA8" i="5" l="1"/>
  <c r="BK180" i="5"/>
  <c r="BK181" i="5"/>
  <c r="BK184" i="5"/>
  <c r="BK186" i="5"/>
  <c r="BK187" i="5"/>
  <c r="BK179" i="5"/>
  <c r="BK183" i="5"/>
  <c r="BK185" i="5"/>
  <c r="BK182" i="5"/>
  <c r="BK164" i="5"/>
  <c r="BK148" i="5"/>
  <c r="BK132" i="5"/>
  <c r="BK116" i="5"/>
  <c r="BK100" i="5"/>
  <c r="BK84" i="5"/>
  <c r="BK68" i="5"/>
  <c r="BK51" i="5"/>
  <c r="BA41" i="5"/>
  <c r="BA36" i="5"/>
  <c r="BF26" i="5"/>
  <c r="BA15" i="5"/>
  <c r="BF14" i="5"/>
  <c r="BK13" i="5"/>
  <c r="BK112" i="5"/>
  <c r="BK125" i="5"/>
  <c r="BK163" i="5"/>
  <c r="BK147" i="5"/>
  <c r="BK131" i="5"/>
  <c r="BK115" i="5"/>
  <c r="BK99" i="5"/>
  <c r="BK83" i="5"/>
  <c r="BK67" i="5"/>
  <c r="BK50" i="5"/>
  <c r="BK35" i="5"/>
  <c r="BK30" i="5"/>
  <c r="BA26" i="5"/>
  <c r="BA14" i="5"/>
  <c r="BF13" i="5"/>
  <c r="BK12" i="5"/>
  <c r="BK11" i="5"/>
  <c r="BK10" i="5"/>
  <c r="BK9" i="5"/>
  <c r="BK8" i="5"/>
  <c r="BK128" i="5"/>
  <c r="BA40" i="5"/>
  <c r="BK61" i="5"/>
  <c r="BK178" i="5"/>
  <c r="BK162" i="5"/>
  <c r="BK146" i="5"/>
  <c r="BK130" i="5"/>
  <c r="BK114" i="5"/>
  <c r="BK98" i="5"/>
  <c r="BK82" i="5"/>
  <c r="BK66" i="5"/>
  <c r="BK49" i="5"/>
  <c r="BK40" i="5"/>
  <c r="BF35" i="5"/>
  <c r="BF30" i="5"/>
  <c r="BK25" i="5"/>
  <c r="BA13" i="5"/>
  <c r="BF12" i="5"/>
  <c r="BF11" i="5"/>
  <c r="BF10" i="5"/>
  <c r="BF9" i="5"/>
  <c r="BF8" i="5"/>
  <c r="BK160" i="5"/>
  <c r="BK96" i="5"/>
  <c r="BK80" i="5"/>
  <c r="BK64" i="5"/>
  <c r="BK47" i="5"/>
  <c r="BK34" i="5"/>
  <c r="BK29" i="5"/>
  <c r="BK77" i="5"/>
  <c r="BK177" i="5"/>
  <c r="BK161" i="5"/>
  <c r="BK145" i="5"/>
  <c r="BK129" i="5"/>
  <c r="BK113" i="5"/>
  <c r="BK97" i="5"/>
  <c r="BK81" i="5"/>
  <c r="BK65" i="5"/>
  <c r="BK48" i="5"/>
  <c r="BF40" i="5"/>
  <c r="BA35" i="5"/>
  <c r="BA30" i="5"/>
  <c r="BF25" i="5"/>
  <c r="BK176" i="5"/>
  <c r="BK175" i="5"/>
  <c r="BK159" i="5"/>
  <c r="BK143" i="5"/>
  <c r="BK127" i="5"/>
  <c r="BK111" i="5"/>
  <c r="BK95" i="5"/>
  <c r="BK79" i="5"/>
  <c r="BK63" i="5"/>
  <c r="BK46" i="5"/>
  <c r="BK39" i="5"/>
  <c r="BF34" i="5"/>
  <c r="BF29" i="5"/>
  <c r="BK24" i="5"/>
  <c r="BK174" i="5"/>
  <c r="BK158" i="5"/>
  <c r="BK142" i="5"/>
  <c r="BK126" i="5"/>
  <c r="BK110" i="5"/>
  <c r="BK78" i="5"/>
  <c r="BK62" i="5"/>
  <c r="BK45" i="5"/>
  <c r="BF39" i="5"/>
  <c r="BA34" i="5"/>
  <c r="BA29" i="5"/>
  <c r="BF24" i="5"/>
  <c r="BK94" i="5"/>
  <c r="BK173" i="5"/>
  <c r="BK172" i="5"/>
  <c r="BK156" i="5"/>
  <c r="BK140" i="5"/>
  <c r="BK124" i="5"/>
  <c r="BK108" i="5"/>
  <c r="BK92" i="5"/>
  <c r="BK76" i="5"/>
  <c r="BK60" i="5"/>
  <c r="BK44" i="5"/>
  <c r="BK38" i="5"/>
  <c r="BF33" i="5"/>
  <c r="BK28" i="5"/>
  <c r="BK23" i="5"/>
  <c r="BK21" i="5"/>
  <c r="BK171" i="5"/>
  <c r="BK155" i="5"/>
  <c r="BK139" i="5"/>
  <c r="BK123" i="5"/>
  <c r="BK107" i="5"/>
  <c r="BK91" i="5"/>
  <c r="BK75" i="5"/>
  <c r="BK59" i="5"/>
  <c r="BK43" i="5"/>
  <c r="BF38" i="5"/>
  <c r="BA33" i="5"/>
  <c r="BF28" i="5"/>
  <c r="BF23" i="5"/>
  <c r="BF21" i="5"/>
  <c r="BK20" i="5"/>
  <c r="BK157" i="5"/>
  <c r="BA24" i="5"/>
  <c r="BK170" i="5"/>
  <c r="BK154" i="5"/>
  <c r="BK138" i="5"/>
  <c r="BK122" i="5"/>
  <c r="BK106" i="5"/>
  <c r="BK90" i="5"/>
  <c r="BK74" i="5"/>
  <c r="BK58" i="5"/>
  <c r="BA38" i="5"/>
  <c r="BK32" i="5"/>
  <c r="BA28" i="5"/>
  <c r="BA23" i="5"/>
  <c r="BA21" i="5"/>
  <c r="BF20" i="5"/>
  <c r="BK19" i="5"/>
  <c r="BK153" i="5"/>
  <c r="BK121" i="5"/>
  <c r="BK105" i="5"/>
  <c r="BK73" i="5"/>
  <c r="BK57" i="5"/>
  <c r="BK37" i="5"/>
  <c r="BF32" i="5"/>
  <c r="BK27" i="5"/>
  <c r="BA20" i="5"/>
  <c r="BF19" i="5"/>
  <c r="BK18" i="5"/>
  <c r="BA25" i="5"/>
  <c r="BK109" i="5"/>
  <c r="BK169" i="5"/>
  <c r="BK137" i="5"/>
  <c r="BK89" i="5"/>
  <c r="BK42" i="5"/>
  <c r="BK33" i="5"/>
  <c r="BK168" i="5"/>
  <c r="BK152" i="5"/>
  <c r="BK136" i="5"/>
  <c r="BK120" i="5"/>
  <c r="BK104" i="5"/>
  <c r="BK88" i="5"/>
  <c r="BK72" i="5"/>
  <c r="BK56" i="5"/>
  <c r="BF42" i="5"/>
  <c r="BF37" i="5"/>
  <c r="BA32" i="5"/>
  <c r="BF27" i="5"/>
  <c r="BK22" i="5"/>
  <c r="BA19" i="5"/>
  <c r="BF18" i="5"/>
  <c r="BK17" i="5"/>
  <c r="BK134" i="5"/>
  <c r="BK70" i="5"/>
  <c r="BK36" i="5"/>
  <c r="BA22" i="5"/>
  <c r="BA17" i="5"/>
  <c r="BK15" i="5"/>
  <c r="BA39" i="5"/>
  <c r="BK167" i="5"/>
  <c r="BK151" i="5"/>
  <c r="BK135" i="5"/>
  <c r="BK119" i="5"/>
  <c r="BK103" i="5"/>
  <c r="BK87" i="5"/>
  <c r="BK71" i="5"/>
  <c r="BK54" i="5"/>
  <c r="BA42" i="5"/>
  <c r="BA37" i="5"/>
  <c r="BK31" i="5"/>
  <c r="BA27" i="5"/>
  <c r="BF22" i="5"/>
  <c r="BA18" i="5"/>
  <c r="BF17" i="5"/>
  <c r="BK16" i="5"/>
  <c r="BK150" i="5"/>
  <c r="BK118" i="5"/>
  <c r="BK102" i="5"/>
  <c r="BK86" i="5"/>
  <c r="BK53" i="5"/>
  <c r="BK41" i="5"/>
  <c r="BF31" i="5"/>
  <c r="BF16" i="5"/>
  <c r="BK141" i="5"/>
  <c r="BK166" i="5"/>
  <c r="BK165" i="5"/>
  <c r="BK149" i="5"/>
  <c r="BK133" i="5"/>
  <c r="BK117" i="5"/>
  <c r="BK101" i="5"/>
  <c r="BK85" i="5"/>
  <c r="BK69" i="5"/>
  <c r="BK52" i="5"/>
  <c r="BF41" i="5"/>
  <c r="BF36" i="5"/>
  <c r="BA31" i="5"/>
  <c r="BK26" i="5"/>
  <c r="BA16" i="5"/>
  <c r="BF15" i="5"/>
  <c r="BK14" i="5"/>
  <c r="BK144" i="5"/>
  <c r="BK93" i="5"/>
  <c r="BK190" i="5" l="1"/>
  <c r="G29" i="5" s="1"/>
  <c r="G31" i="5" s="1"/>
</calcChain>
</file>

<file path=xl/sharedStrings.xml><?xml version="1.0" encoding="utf-8"?>
<sst xmlns="http://schemas.openxmlformats.org/spreadsheetml/2006/main" count="579" uniqueCount="204">
  <si>
    <t>【謝-２】</t>
    <rPh sb="1" eb="2">
      <t>シャ</t>
    </rPh>
    <phoneticPr fontId="3"/>
  </si>
  <si>
    <t>勤 務 表 兼 謝 金 振 込 依 頼 書</t>
    <rPh sb="0" eb="1">
      <t>ツトム</t>
    </rPh>
    <rPh sb="2" eb="3">
      <t>ツトム</t>
    </rPh>
    <rPh sb="4" eb="5">
      <t>ヒョウ</t>
    </rPh>
    <rPh sb="6" eb="7">
      <t>ケン</t>
    </rPh>
    <rPh sb="8" eb="9">
      <t>シャ</t>
    </rPh>
    <rPh sb="10" eb="11">
      <t>カネ</t>
    </rPh>
    <rPh sb="12" eb="13">
      <t>フ</t>
    </rPh>
    <rPh sb="14" eb="15">
      <t>コ</t>
    </rPh>
    <rPh sb="16" eb="17">
      <t>ヤスシ</t>
    </rPh>
    <rPh sb="18" eb="19">
      <t>ヨリ</t>
    </rPh>
    <rPh sb="20" eb="21">
      <t>ショ</t>
    </rPh>
    <phoneticPr fontId="3"/>
  </si>
  <si>
    <t>年</t>
    <phoneticPr fontId="3"/>
  </si>
  <si>
    <t>月分</t>
    <phoneticPr fontId="3"/>
  </si>
  <si>
    <t>従事者名：</t>
    <rPh sb="0" eb="3">
      <t>ジュウジシャ</t>
    </rPh>
    <rPh sb="3" eb="4">
      <t>メイ</t>
    </rPh>
    <phoneticPr fontId="3"/>
  </si>
  <si>
    <t>日</t>
    <rPh sb="0" eb="1">
      <t>ヒ</t>
    </rPh>
    <phoneticPr fontId="3"/>
  </si>
  <si>
    <t>業務の内容</t>
    <rPh sb="0" eb="2">
      <t>ギョウム</t>
    </rPh>
    <rPh sb="3" eb="5">
      <t>ナイヨウ</t>
    </rPh>
    <phoneticPr fontId="3"/>
  </si>
  <si>
    <t>勤務時間</t>
    <rPh sb="0" eb="2">
      <t>キンム</t>
    </rPh>
    <rPh sb="2" eb="4">
      <t>ジカン</t>
    </rPh>
    <phoneticPr fontId="3"/>
  </si>
  <si>
    <t>休憩時間及び
中抜け時間</t>
    <rPh sb="0" eb="2">
      <t>キュウケイ</t>
    </rPh>
    <rPh sb="2" eb="4">
      <t>ジカン</t>
    </rPh>
    <rPh sb="4" eb="5">
      <t>オヨ</t>
    </rPh>
    <rPh sb="7" eb="8">
      <t>ナカ</t>
    </rPh>
    <rPh sb="8" eb="9">
      <t>ヌ</t>
    </rPh>
    <rPh sb="10" eb="12">
      <t>ジカン</t>
    </rPh>
    <phoneticPr fontId="3"/>
  </si>
  <si>
    <t>実働
時間</t>
    <rPh sb="0" eb="2">
      <t>ジツドウ</t>
    </rPh>
    <rPh sb="3" eb="5">
      <t>ジカン</t>
    </rPh>
    <phoneticPr fontId="3"/>
  </si>
  <si>
    <t>エラーメッセージ</t>
    <phoneticPr fontId="3"/>
  </si>
  <si>
    <t>～</t>
    <phoneticPr fontId="3"/>
  </si>
  <si>
    <t>合計</t>
    <rPh sb="0" eb="2">
      <t>ゴウケイ</t>
    </rPh>
    <phoneticPr fontId="3"/>
  </si>
  <si>
    <t>時給</t>
    <rPh sb="0" eb="2">
      <t>ジキュウ</t>
    </rPh>
    <phoneticPr fontId="3"/>
  </si>
  <si>
    <t>円</t>
    <rPh sb="0" eb="1">
      <t>エン</t>
    </rPh>
    <phoneticPr fontId="3"/>
  </si>
  <si>
    <t>①</t>
    <phoneticPr fontId="3"/>
  </si>
  <si>
    <t>【源泉徴収の要否】</t>
    <rPh sb="1" eb="3">
      <t>ゲンセン</t>
    </rPh>
    <rPh sb="3" eb="5">
      <t>チョウシュウ</t>
    </rPh>
    <rPh sb="6" eb="8">
      <t>ヨウヒ</t>
    </rPh>
    <phoneticPr fontId="3"/>
  </si>
  <si>
    <t>時間数</t>
    <rPh sb="0" eb="2">
      <t>ジカン</t>
    </rPh>
    <rPh sb="2" eb="3">
      <t>スウ</t>
    </rPh>
    <phoneticPr fontId="3"/>
  </si>
  <si>
    <t>源泉徴収</t>
    <rPh sb="0" eb="2">
      <t>ゲンセン</t>
    </rPh>
    <rPh sb="2" eb="4">
      <t>チョウシュウ</t>
    </rPh>
    <phoneticPr fontId="3"/>
  </si>
  <si>
    <t>※該当する方に半角で「1」を入力してください。</t>
    <rPh sb="1" eb="3">
      <t>ガイトウ</t>
    </rPh>
    <rPh sb="5" eb="6">
      <t>ホウ</t>
    </rPh>
    <rPh sb="7" eb="9">
      <t>ハンカク</t>
    </rPh>
    <rPh sb="14" eb="16">
      <t>ニュウリョク</t>
    </rPh>
    <phoneticPr fontId="3"/>
  </si>
  <si>
    <t>具体的な業務内容（上記業務内容を具体的に記入）</t>
    <phoneticPr fontId="3"/>
  </si>
  <si>
    <t xml:space="preserve">   源泉徴収については、右下部6)を参照ください。</t>
    <rPh sb="3" eb="5">
      <t>ゲンセン</t>
    </rPh>
    <rPh sb="5" eb="7">
      <t>チョウシュウ</t>
    </rPh>
    <rPh sb="13" eb="15">
      <t>ミギシタ</t>
    </rPh>
    <rPh sb="15" eb="16">
      <t>ブ</t>
    </rPh>
    <rPh sb="19" eb="21">
      <t>サンショウ</t>
    </rPh>
    <phoneticPr fontId="3"/>
  </si>
  <si>
    <t>課税対象金額</t>
    <rPh sb="0" eb="2">
      <t>カゼイ</t>
    </rPh>
    <rPh sb="2" eb="4">
      <t>タイショウ</t>
    </rPh>
    <rPh sb="4" eb="6">
      <t>キンガク</t>
    </rPh>
    <phoneticPr fontId="3"/>
  </si>
  <si>
    <t>￥</t>
    <phoneticPr fontId="3"/>
  </si>
  <si>
    <t>…①</t>
    <phoneticPr fontId="3"/>
  </si>
  <si>
    <t>源泉徴収税額</t>
    <rPh sb="0" eb="2">
      <t>ゲンセン</t>
    </rPh>
    <rPh sb="2" eb="4">
      <t>チョウシュウ</t>
    </rPh>
    <rPh sb="4" eb="6">
      <t>ゼイガク</t>
    </rPh>
    <phoneticPr fontId="3"/>
  </si>
  <si>
    <t>…②（①×税率)</t>
    <rPh sb="5" eb="7">
      <t>ゼイリツ</t>
    </rPh>
    <phoneticPr fontId="3"/>
  </si>
  <si>
    <t xml:space="preserve">   従事者手取額</t>
    <rPh sb="3" eb="6">
      <t>ジュウジシャ</t>
    </rPh>
    <rPh sb="6" eb="8">
      <t>テドリ</t>
    </rPh>
    <rPh sb="8" eb="9">
      <t>ガク</t>
    </rPh>
    <phoneticPr fontId="3"/>
  </si>
  <si>
    <t>･･･①－②</t>
    <phoneticPr fontId="3"/>
  </si>
  <si>
    <t>交 通 費 (通 勤 費) 申 請 欄</t>
    <rPh sb="18" eb="19">
      <t>ラン</t>
    </rPh>
    <phoneticPr fontId="3"/>
  </si>
  <si>
    <t>交通機関</t>
    <rPh sb="0" eb="2">
      <t>コウツウ</t>
    </rPh>
    <rPh sb="2" eb="4">
      <t>キカン</t>
    </rPh>
    <phoneticPr fontId="3"/>
  </si>
  <si>
    <t>区間</t>
    <rPh sb="0" eb="2">
      <t>クカン</t>
    </rPh>
    <phoneticPr fontId="3"/>
  </si>
  <si>
    <t>計(往復)</t>
    <rPh sb="0" eb="1">
      <t>ケイ</t>
    </rPh>
    <rPh sb="2" eb="4">
      <t>オウフク</t>
    </rPh>
    <phoneticPr fontId="3"/>
  </si>
  <si>
    <t>※交通費（通勤費）の支払いが必要な場合は記入してください。</t>
    <rPh sb="20" eb="22">
      <t>キニュウ</t>
    </rPh>
    <phoneticPr fontId="3"/>
  </si>
  <si>
    <t>小計③</t>
    <phoneticPr fontId="3"/>
  </si>
  <si>
    <t>出勤日数④</t>
    <rPh sb="0" eb="2">
      <t>シュッキン</t>
    </rPh>
    <rPh sb="2" eb="4">
      <t>ニッスウ</t>
    </rPh>
    <phoneticPr fontId="3"/>
  </si>
  <si>
    <t>交通費総支給額⑤(③x④)</t>
    <rPh sb="0" eb="3">
      <t>コウツウヒ</t>
    </rPh>
    <rPh sb="3" eb="4">
      <t>ソウ</t>
    </rPh>
    <rPh sb="4" eb="7">
      <t>シキュウガク</t>
    </rPh>
    <phoneticPr fontId="3"/>
  </si>
  <si>
    <t>【研究種別】</t>
    <phoneticPr fontId="3"/>
  </si>
  <si>
    <t>年</t>
    <rPh sb="0" eb="1">
      <t>ネン</t>
    </rPh>
    <phoneticPr fontId="3"/>
  </si>
  <si>
    <t>月</t>
    <rPh sb="0" eb="1">
      <t>ツキ</t>
    </rPh>
    <phoneticPr fontId="3"/>
  </si>
  <si>
    <t>個人研究費</t>
    <rPh sb="0" eb="2">
      <t>コジン</t>
    </rPh>
    <rPh sb="2" eb="5">
      <t>ケンキュウヒ</t>
    </rPh>
    <phoneticPr fontId="3"/>
  </si>
  <si>
    <t>教育研究補助費</t>
    <rPh sb="0" eb="2">
      <t>キョウイク</t>
    </rPh>
    <rPh sb="2" eb="4">
      <t>ケンキュウ</t>
    </rPh>
    <rPh sb="4" eb="6">
      <t>ホジョ</t>
    </rPh>
    <rPh sb="6" eb="7">
      <t>ヒ</t>
    </rPh>
    <phoneticPr fontId="3"/>
  </si>
  <si>
    <t>住所</t>
    <rPh sb="0" eb="2">
      <t>ジュウショ</t>
    </rPh>
    <phoneticPr fontId="3"/>
  </si>
  <si>
    <t>-</t>
    <phoneticPr fontId="3"/>
  </si>
  <si>
    <t>　　　　　　　　　　　　　　　　　　　　　　　　　　　</t>
    <phoneticPr fontId="3"/>
  </si>
  <si>
    <t>科研費</t>
    <phoneticPr fontId="3"/>
  </si>
  <si>
    <t>　</t>
    <phoneticPr fontId="3"/>
  </si>
  <si>
    <t>個人特別</t>
    <rPh sb="0" eb="2">
      <t>コジン</t>
    </rPh>
    <rPh sb="2" eb="4">
      <t>トクベツ</t>
    </rPh>
    <phoneticPr fontId="3"/>
  </si>
  <si>
    <t>間接経費</t>
    <rPh sb="0" eb="2">
      <t>カンセツ</t>
    </rPh>
    <rPh sb="2" eb="4">
      <t>ケイヒ</t>
    </rPh>
    <phoneticPr fontId="3"/>
  </si>
  <si>
    <t>研究室費</t>
    <rPh sb="0" eb="3">
      <t>ケンキュウシツ</t>
    </rPh>
    <rPh sb="3" eb="4">
      <t>ヒ</t>
    </rPh>
    <phoneticPr fontId="3"/>
  </si>
  <si>
    <t>(</t>
    <phoneticPr fontId="3"/>
  </si>
  <si>
    <t>)</t>
    <phoneticPr fontId="3"/>
  </si>
  <si>
    <t>☎</t>
    <phoneticPr fontId="3"/>
  </si>
  <si>
    <t>-</t>
    <phoneticPr fontId="3"/>
  </si>
  <si>
    <t>フリガナ</t>
    <phoneticPr fontId="3"/>
  </si>
  <si>
    <t>印</t>
    <rPh sb="0" eb="1">
      <t>イン</t>
    </rPh>
    <phoneticPr fontId="3"/>
  </si>
  <si>
    <t>記載のとおり相違ありません。</t>
    <rPh sb="0" eb="2">
      <t>キサイ</t>
    </rPh>
    <rPh sb="6" eb="8">
      <t>ソウイ</t>
    </rPh>
    <phoneticPr fontId="3"/>
  </si>
  <si>
    <t>依頼者（研究者）　(自署)</t>
    <rPh sb="0" eb="3">
      <t>イライシャ</t>
    </rPh>
    <rPh sb="4" eb="6">
      <t>ケンキュウ</t>
    </rPh>
    <rPh sb="6" eb="7">
      <t>シャ</t>
    </rPh>
    <rPh sb="10" eb="12">
      <t>ジショ</t>
    </rPh>
    <phoneticPr fontId="3"/>
  </si>
  <si>
    <t>生年月日：</t>
    <rPh sb="0" eb="2">
      <t>セイネン</t>
    </rPh>
    <rPh sb="2" eb="4">
      <t>ガッピ</t>
    </rPh>
    <phoneticPr fontId="3"/>
  </si>
  <si>
    <t>日　）</t>
    <rPh sb="0" eb="1">
      <t>ヒ</t>
    </rPh>
    <phoneticPr fontId="3"/>
  </si>
  <si>
    <t>（</t>
    <phoneticPr fontId="3"/>
  </si>
  <si>
    <t>男</t>
    <rPh sb="0" eb="1">
      <t>オトコ</t>
    </rPh>
    <phoneticPr fontId="3"/>
  </si>
  <si>
    <t>女　)</t>
    <rPh sb="0" eb="1">
      <t>オンナ</t>
    </rPh>
    <phoneticPr fontId="3"/>
  </si>
  <si>
    <t>【注意事項】</t>
    <rPh sb="1" eb="3">
      <t>チュウイ</t>
    </rPh>
    <rPh sb="3" eb="5">
      <t>ジコウ</t>
    </rPh>
    <phoneticPr fontId="3"/>
  </si>
  <si>
    <t>1)</t>
    <phoneticPr fontId="3"/>
  </si>
  <si>
    <t>単価×時間数で謝金を支払う場合は、本紙での支払いとなります。</t>
    <rPh sb="0" eb="2">
      <t>タンカ</t>
    </rPh>
    <rPh sb="3" eb="6">
      <t>ジカンスウ</t>
    </rPh>
    <rPh sb="7" eb="8">
      <t>シャ</t>
    </rPh>
    <rPh sb="8" eb="9">
      <t>キン</t>
    </rPh>
    <rPh sb="10" eb="12">
      <t>シハラ</t>
    </rPh>
    <rPh sb="13" eb="15">
      <t>バアイ</t>
    </rPh>
    <rPh sb="17" eb="19">
      <t>ホンシ</t>
    </rPh>
    <rPh sb="21" eb="23">
      <t>シハラ</t>
    </rPh>
    <phoneticPr fontId="3"/>
  </si>
  <si>
    <r>
      <t>【振込先口座】</t>
    </r>
    <r>
      <rPr>
        <sz val="8"/>
        <color indexed="8"/>
        <rFont val="ＭＳ Ｐゴシック"/>
        <family val="3"/>
        <charset val="128"/>
      </rPr>
      <t>(該当する方に</t>
    </r>
    <r>
      <rPr>
        <sz val="8"/>
        <color indexed="8"/>
        <rFont val="ＭＳ 明朝"/>
        <family val="1"/>
        <charset val="128"/>
      </rPr>
      <t>✓</t>
    </r>
    <r>
      <rPr>
        <sz val="8"/>
        <color indexed="8"/>
        <rFont val="ＭＳ Ｐゴシック"/>
        <family val="3"/>
        <charset val="128"/>
      </rPr>
      <t>を入れる）</t>
    </r>
    <r>
      <rPr>
        <sz val="9"/>
        <color indexed="8"/>
        <rFont val="ＭＳ Ｐゴシック"/>
        <family val="3"/>
        <charset val="128"/>
      </rPr>
      <t>　※口座は本人名義に限ります。</t>
    </r>
    <rPh sb="1" eb="3">
      <t>フリコミ</t>
    </rPh>
    <rPh sb="3" eb="4">
      <t>サキ</t>
    </rPh>
    <rPh sb="4" eb="6">
      <t>コウザ</t>
    </rPh>
    <rPh sb="8" eb="10">
      <t>ガイトウ</t>
    </rPh>
    <rPh sb="12" eb="13">
      <t>ホウ</t>
    </rPh>
    <rPh sb="16" eb="17">
      <t>イ</t>
    </rPh>
    <rPh sb="22" eb="24">
      <t>コウザ</t>
    </rPh>
    <rPh sb="25" eb="27">
      <t>ホンニン</t>
    </rPh>
    <rPh sb="27" eb="29">
      <t>メイギ</t>
    </rPh>
    <rPh sb="30" eb="31">
      <t>カギ</t>
    </rPh>
    <phoneticPr fontId="3"/>
  </si>
  <si>
    <t>2)</t>
    <phoneticPr fontId="3"/>
  </si>
  <si>
    <t>勤務した日毎に、業務の内容、勤務時間を入力してください。</t>
    <rPh sb="19" eb="21">
      <t>ニュウリョク</t>
    </rPh>
    <phoneticPr fontId="3"/>
  </si>
  <si>
    <t>3)</t>
    <phoneticPr fontId="3"/>
  </si>
  <si>
    <t>依頼者は本紙コピーを従事者に渡してください。</t>
    <phoneticPr fontId="3"/>
  </si>
  <si>
    <t>銀行</t>
    <rPh sb="0" eb="2">
      <t>ギンコウ</t>
    </rPh>
    <phoneticPr fontId="3"/>
  </si>
  <si>
    <r>
      <t>支店</t>
    </r>
    <r>
      <rPr>
        <sz val="9"/>
        <rFont val="ＭＳ Ｐ明朝"/>
        <family val="1"/>
        <charset val="128"/>
      </rPr>
      <t>（店番</t>
    </r>
    <rPh sb="0" eb="2">
      <t>シテン</t>
    </rPh>
    <rPh sb="3" eb="4">
      <t>テン</t>
    </rPh>
    <rPh sb="4" eb="5">
      <t>バン</t>
    </rPh>
    <phoneticPr fontId="3"/>
  </si>
  <si>
    <t>）</t>
    <phoneticPr fontId="3"/>
  </si>
  <si>
    <t>4)</t>
    <phoneticPr fontId="3"/>
  </si>
  <si>
    <t>（　　　普通</t>
    <rPh sb="4" eb="6">
      <t>フツウ</t>
    </rPh>
    <phoneticPr fontId="3"/>
  </si>
  <si>
    <t>当座  ）</t>
    <rPh sb="0" eb="2">
      <t>トウザ</t>
    </rPh>
    <phoneticPr fontId="3"/>
  </si>
  <si>
    <t>口座番号</t>
    <phoneticPr fontId="3"/>
  </si>
  <si>
    <t>5)</t>
    <phoneticPr fontId="3"/>
  </si>
  <si>
    <t>本紙記載の個人情報は、謝金、交通費の支払い及び監査以外の目的には一切使用しません。</t>
    <rPh sb="14" eb="17">
      <t>コウツウヒ</t>
    </rPh>
    <phoneticPr fontId="3"/>
  </si>
  <si>
    <t>口座名義(カタカナ）</t>
    <rPh sb="0" eb="2">
      <t>コウザ</t>
    </rPh>
    <rPh sb="2" eb="4">
      <t>メイギ</t>
    </rPh>
    <phoneticPr fontId="3"/>
  </si>
  <si>
    <t>6)</t>
    <phoneticPr fontId="3"/>
  </si>
  <si>
    <r>
      <t>既に関西学院に登録済みの口座</t>
    </r>
    <r>
      <rPr>
        <sz val="8"/>
        <color indexed="8"/>
        <rFont val="ＭＳ Ｐ明朝"/>
        <family val="1"/>
        <charset val="128"/>
      </rPr>
      <t>（別途、口座登録用紙にて手続き済）</t>
    </r>
    <rPh sb="0" eb="1">
      <t>スデ</t>
    </rPh>
    <rPh sb="2" eb="6">
      <t>カンガク</t>
    </rPh>
    <rPh sb="7" eb="9">
      <t>トウロク</t>
    </rPh>
    <rPh sb="9" eb="10">
      <t>ス</t>
    </rPh>
    <rPh sb="12" eb="14">
      <t>コウザ</t>
    </rPh>
    <rPh sb="15" eb="17">
      <t>ベット</t>
    </rPh>
    <rPh sb="18" eb="20">
      <t>コウザ</t>
    </rPh>
    <rPh sb="20" eb="22">
      <t>トウロク</t>
    </rPh>
    <rPh sb="22" eb="24">
      <t>ヨウシ</t>
    </rPh>
    <rPh sb="26" eb="28">
      <t>テツヅ</t>
    </rPh>
    <rPh sb="29" eb="30">
      <t>ス</t>
    </rPh>
    <phoneticPr fontId="3"/>
  </si>
  <si>
    <t>アルバイト謝金（給与）　税額表</t>
    <rPh sb="5" eb="7">
      <t>シャキン</t>
    </rPh>
    <rPh sb="8" eb="10">
      <t>キュウヨ</t>
    </rPh>
    <rPh sb="12" eb="14">
      <t>ゼイガク</t>
    </rPh>
    <rPh sb="14" eb="15">
      <t>ヒョウ</t>
    </rPh>
    <phoneticPr fontId="3"/>
  </si>
  <si>
    <t>課税対象金額（円）</t>
    <rPh sb="0" eb="2">
      <t>カゼイ</t>
    </rPh>
    <rPh sb="2" eb="4">
      <t>タイショウ</t>
    </rPh>
    <rPh sb="7" eb="8">
      <t>エン</t>
    </rPh>
    <phoneticPr fontId="3"/>
  </si>
  <si>
    <t>税　額
（円）</t>
    <rPh sb="5" eb="6">
      <t>エン</t>
    </rPh>
    <phoneticPr fontId="3"/>
  </si>
  <si>
    <t>課税対象金額</t>
    <rPh sb="0" eb="2">
      <t>カゼイ</t>
    </rPh>
    <rPh sb="2" eb="4">
      <t>タイショウ</t>
    </rPh>
    <phoneticPr fontId="3"/>
  </si>
  <si>
    <t>税  額
（円）</t>
    <rPh sb="6" eb="7">
      <t>エン</t>
    </rPh>
    <phoneticPr fontId="3"/>
  </si>
  <si>
    <t>以  上</t>
  </si>
  <si>
    <t>未  満</t>
  </si>
  <si>
    <t>課税対象金額の3.063％に相当する金額（１円未満切捨て）</t>
    <rPh sb="0" eb="2">
      <t>カゼイ</t>
    </rPh>
    <rPh sb="2" eb="4">
      <t>タイショウ</t>
    </rPh>
    <rPh sb="22" eb="23">
      <t>エン</t>
    </rPh>
    <rPh sb="23" eb="25">
      <t>ミマン</t>
    </rPh>
    <rPh sb="25" eb="27">
      <t>キリス</t>
    </rPh>
    <phoneticPr fontId="3"/>
  </si>
  <si>
    <t>※課税対象金額が290,000円以上になる場合は、事務局までご確認ください。</t>
  </si>
  <si>
    <t>課税対象額</t>
    <rPh sb="0" eb="2">
      <t>カゼイ</t>
    </rPh>
    <rPh sb="2" eb="4">
      <t>タイショウ</t>
    </rPh>
    <rPh sb="4" eb="5">
      <t>ガク</t>
    </rPh>
    <phoneticPr fontId="3"/>
  </si>
  <si>
    <t>源泉徴収額</t>
    <rPh sb="0" eb="2">
      <t>ゲンセン</t>
    </rPh>
    <rPh sb="2" eb="4">
      <t>チョウシュウ</t>
    </rPh>
    <rPh sb="4" eb="5">
      <t>ガク</t>
    </rPh>
    <phoneticPr fontId="3"/>
  </si>
  <si>
    <t>カンガク　ツバサ</t>
    <phoneticPr fontId="3"/>
  </si>
  <si>
    <t>口座番号</t>
    <phoneticPr fontId="3"/>
  </si>
  <si>
    <t>）</t>
    <phoneticPr fontId="3"/>
  </si>
  <si>
    <t>甲東</t>
    <rPh sb="0" eb="1">
      <t>コウ</t>
    </rPh>
    <rPh sb="1" eb="2">
      <t>トウ</t>
    </rPh>
    <phoneticPr fontId="3"/>
  </si>
  <si>
    <t>三井住友</t>
    <rPh sb="0" eb="2">
      <t>ミツイ</t>
    </rPh>
    <rPh sb="2" eb="4">
      <t>スミトモ</t>
    </rPh>
    <phoneticPr fontId="3"/>
  </si>
  <si>
    <t>関西学院大学大学院○○研究科</t>
    <rPh sb="0" eb="2">
      <t>カンサイ</t>
    </rPh>
    <rPh sb="2" eb="4">
      <t>ガクイン</t>
    </rPh>
    <rPh sb="4" eb="6">
      <t>ダイガク</t>
    </rPh>
    <rPh sb="6" eb="9">
      <t>ダイガクイン</t>
    </rPh>
    <rPh sb="11" eb="13">
      <t>ケンキュウ</t>
    </rPh>
    <rPh sb="13" eb="14">
      <t>カ</t>
    </rPh>
    <phoneticPr fontId="3"/>
  </si>
  <si>
    <t>（</t>
    <phoneticPr fontId="3"/>
  </si>
  <si>
    <t>31</t>
    <phoneticPr fontId="3"/>
  </si>
  <si>
    <t>12</t>
    <phoneticPr fontId="3"/>
  </si>
  <si>
    <t>新月　花子</t>
    <rPh sb="0" eb="2">
      <t>シンゲツ</t>
    </rPh>
    <rPh sb="3" eb="5">
      <t>ハナコ</t>
    </rPh>
    <phoneticPr fontId="3"/>
  </si>
  <si>
    <t>関学　翼</t>
    <rPh sb="0" eb="2">
      <t>カンガク</t>
    </rPh>
    <rPh sb="3" eb="4">
      <t>ツバサ</t>
    </rPh>
    <phoneticPr fontId="3"/>
  </si>
  <si>
    <t>カンガク　ツバサ</t>
    <phoneticPr fontId="3"/>
  </si>
  <si>
    <t>フリガナ</t>
    <phoneticPr fontId="3"/>
  </si>
  <si>
    <t>９０５２</t>
    <phoneticPr fontId="3"/>
  </si>
  <si>
    <t>-</t>
    <phoneticPr fontId="3"/>
  </si>
  <si>
    <t>５６５</t>
    <phoneticPr fontId="3"/>
  </si>
  <si>
    <t>０７９</t>
    <phoneticPr fontId="3"/>
  </si>
  <si>
    <t>☎</t>
    <phoneticPr fontId="3"/>
  </si>
  <si>
    <t>)</t>
    <phoneticPr fontId="3"/>
  </si>
  <si>
    <t>(</t>
    <phoneticPr fontId="3"/>
  </si>
  <si>
    <t>その他</t>
    <phoneticPr fontId="3"/>
  </si>
  <si>
    <t>　</t>
    <phoneticPr fontId="3"/>
  </si>
  <si>
    <t>兵庫県宝塚市○○○1-2-34-501</t>
    <rPh sb="0" eb="3">
      <t>ヒョウゴケン</t>
    </rPh>
    <rPh sb="3" eb="5">
      <t>タカラヅカ</t>
    </rPh>
    <rPh sb="5" eb="6">
      <t>シ</t>
    </rPh>
    <phoneticPr fontId="3"/>
  </si>
  <si>
    <t>大学共同</t>
    <phoneticPr fontId="3"/>
  </si>
  <si>
    <t>科研費</t>
    <phoneticPr fontId="3"/>
  </si>
  <si>
    <t>）</t>
    <phoneticPr fontId="3"/>
  </si>
  <si>
    <t>寄付　　（</t>
    <phoneticPr fontId="3"/>
  </si>
  <si>
    <t>　　　　　　　　　　　　　　　　　　　　　　　　　　　</t>
    <phoneticPr fontId="3"/>
  </si>
  <si>
    <t>〒</t>
    <phoneticPr fontId="3"/>
  </si>
  <si>
    <t>学外共同</t>
    <phoneticPr fontId="3"/>
  </si>
  <si>
    <t>受託</t>
    <phoneticPr fontId="3"/>
  </si>
  <si>
    <t>【研究種別】</t>
    <phoneticPr fontId="3"/>
  </si>
  <si>
    <t>小計③</t>
    <phoneticPr fontId="3"/>
  </si>
  <si>
    <t>新三田～学園3丁目</t>
    <rPh sb="0" eb="3">
      <t>シンサンダ</t>
    </rPh>
    <rPh sb="4" eb="6">
      <t>ガクエン</t>
    </rPh>
    <rPh sb="7" eb="9">
      <t>チョウメ</t>
    </rPh>
    <phoneticPr fontId="3"/>
  </si>
  <si>
    <t>神姫バス</t>
    <rPh sb="0" eb="2">
      <t>シンキ</t>
    </rPh>
    <phoneticPr fontId="3"/>
  </si>
  <si>
    <t>宝塚～新三田</t>
    <rPh sb="0" eb="2">
      <t>タカラヅカ</t>
    </rPh>
    <rPh sb="3" eb="6">
      <t>シンサンダ</t>
    </rPh>
    <phoneticPr fontId="3"/>
  </si>
  <si>
    <t>JR</t>
    <phoneticPr fontId="3"/>
  </si>
  <si>
    <t>･･･①－②</t>
    <phoneticPr fontId="3"/>
  </si>
  <si>
    <t>￥</t>
    <phoneticPr fontId="3"/>
  </si>
  <si>
    <t>…①</t>
    <phoneticPr fontId="3"/>
  </si>
  <si>
    <t>実験補助：○○計測実験の装置制御等の補助を行った。
データ入力：○○計測実験の計測データの入力作業を行った。
研究資料整理：○○に関する研究資料を検索し、分野別に分類した。</t>
    <rPh sb="0" eb="2">
      <t>ジッケン</t>
    </rPh>
    <rPh sb="2" eb="4">
      <t>ホジョ</t>
    </rPh>
    <rPh sb="7" eb="9">
      <t>ケイソク</t>
    </rPh>
    <rPh sb="9" eb="11">
      <t>ジッケン</t>
    </rPh>
    <rPh sb="12" eb="14">
      <t>ソウチ</t>
    </rPh>
    <rPh sb="14" eb="16">
      <t>セイギョ</t>
    </rPh>
    <rPh sb="16" eb="17">
      <t>トウ</t>
    </rPh>
    <rPh sb="18" eb="20">
      <t>ホジョ</t>
    </rPh>
    <rPh sb="21" eb="22">
      <t>オコナ</t>
    </rPh>
    <rPh sb="29" eb="31">
      <t>ニュウリョク</t>
    </rPh>
    <rPh sb="34" eb="36">
      <t>ケイソク</t>
    </rPh>
    <rPh sb="36" eb="38">
      <t>ジッケン</t>
    </rPh>
    <rPh sb="39" eb="41">
      <t>ケイソク</t>
    </rPh>
    <rPh sb="45" eb="47">
      <t>ニュウリョク</t>
    </rPh>
    <rPh sb="47" eb="49">
      <t>サギョウ</t>
    </rPh>
    <rPh sb="50" eb="51">
      <t>オコナ</t>
    </rPh>
    <rPh sb="55" eb="57">
      <t>ケンキュウ</t>
    </rPh>
    <rPh sb="57" eb="59">
      <t>シリョウ</t>
    </rPh>
    <rPh sb="59" eb="61">
      <t>セイリ</t>
    </rPh>
    <rPh sb="65" eb="66">
      <t>カン</t>
    </rPh>
    <rPh sb="68" eb="70">
      <t>ケンキュウ</t>
    </rPh>
    <rPh sb="70" eb="72">
      <t>シリョウ</t>
    </rPh>
    <rPh sb="73" eb="75">
      <t>ケンサク</t>
    </rPh>
    <rPh sb="77" eb="79">
      <t>ブンヤ</t>
    </rPh>
    <rPh sb="79" eb="80">
      <t>ベツ</t>
    </rPh>
    <rPh sb="81" eb="83">
      <t>ブンルイ</t>
    </rPh>
    <phoneticPr fontId="3"/>
  </si>
  <si>
    <t>不要</t>
    <phoneticPr fontId="3"/>
  </si>
  <si>
    <t>具体的な業務内容（上記業務内容を具体的に記入）</t>
    <phoneticPr fontId="3"/>
  </si>
  <si>
    <t>要</t>
    <phoneticPr fontId="3"/>
  </si>
  <si>
    <t>～</t>
    <phoneticPr fontId="3"/>
  </si>
  <si>
    <t>データ入力</t>
    <rPh sb="3" eb="5">
      <t>ニュウリョク</t>
    </rPh>
    <phoneticPr fontId="3"/>
  </si>
  <si>
    <t>実験補助</t>
    <rPh sb="0" eb="2">
      <t>ジッケン</t>
    </rPh>
    <rPh sb="2" eb="4">
      <t>ホジョ</t>
    </rPh>
    <phoneticPr fontId="3"/>
  </si>
  <si>
    <t>研究資料整理</t>
    <rPh sb="0" eb="2">
      <t>ケンキュウ</t>
    </rPh>
    <rPh sb="2" eb="4">
      <t>シリョウ</t>
    </rPh>
    <rPh sb="4" eb="6">
      <t>セイリ</t>
    </rPh>
    <phoneticPr fontId="3"/>
  </si>
  <si>
    <t>エラーメッセージ</t>
    <phoneticPr fontId="3"/>
  </si>
  <si>
    <t>エラーメッセージ</t>
    <phoneticPr fontId="3"/>
  </si>
  <si>
    <t>月分</t>
    <phoneticPr fontId="3"/>
  </si>
  <si>
    <t>年</t>
    <phoneticPr fontId="3"/>
  </si>
  <si>
    <t>全てのエラーを解消した後、本書類をプリントアウトして下さい。</t>
    <rPh sb="0" eb="1">
      <t>スベ</t>
    </rPh>
    <rPh sb="7" eb="9">
      <t>カイショウ</t>
    </rPh>
    <rPh sb="11" eb="12">
      <t>ノチ</t>
    </rPh>
    <rPh sb="13" eb="14">
      <t>ホン</t>
    </rPh>
    <rPh sb="14" eb="16">
      <t>ショルイ</t>
    </rPh>
    <rPh sb="26" eb="27">
      <t>クダ</t>
    </rPh>
    <phoneticPr fontId="3"/>
  </si>
  <si>
    <t>→1日の実働時間が6時間を超える場合、少なくとも45分の休憩を取ってください。</t>
    <rPh sb="2" eb="3">
      <t>ニチ</t>
    </rPh>
    <rPh sb="4" eb="6">
      <t>ジツドウ</t>
    </rPh>
    <rPh sb="6" eb="8">
      <t>ジカン</t>
    </rPh>
    <rPh sb="10" eb="12">
      <t>ジカン</t>
    </rPh>
    <rPh sb="13" eb="14">
      <t>コ</t>
    </rPh>
    <rPh sb="16" eb="18">
      <t>バアイ</t>
    </rPh>
    <rPh sb="19" eb="20">
      <t>スク</t>
    </rPh>
    <rPh sb="26" eb="27">
      <t>フン</t>
    </rPh>
    <rPh sb="28" eb="30">
      <t>キュウケイ</t>
    </rPh>
    <rPh sb="31" eb="32">
      <t>ト</t>
    </rPh>
    <phoneticPr fontId="3"/>
  </si>
  <si>
    <t>→原則として深夜(22:00-5:00)に勤務いただく事は出来ません。</t>
    <rPh sb="1" eb="3">
      <t>ゲンソク</t>
    </rPh>
    <rPh sb="6" eb="8">
      <t>シンヤ</t>
    </rPh>
    <rPh sb="21" eb="23">
      <t>キンム</t>
    </rPh>
    <rPh sb="27" eb="28">
      <t>コト</t>
    </rPh>
    <rPh sb="29" eb="31">
      <t>デキ</t>
    </rPh>
    <phoneticPr fontId="3"/>
  </si>
  <si>
    <t>勤務時間のセルが黄色になった場合</t>
    <rPh sb="0" eb="2">
      <t>キンム</t>
    </rPh>
    <rPh sb="2" eb="4">
      <t>ジカン</t>
    </rPh>
    <rPh sb="8" eb="10">
      <t>キイロ</t>
    </rPh>
    <rPh sb="14" eb="16">
      <t>バアイ</t>
    </rPh>
    <phoneticPr fontId="3"/>
  </si>
  <si>
    <t>→原因が上部にエラーメッセージとして表示されます。</t>
    <rPh sb="1" eb="3">
      <t>ゲンイン</t>
    </rPh>
    <rPh sb="4" eb="6">
      <t>ジョウブ</t>
    </rPh>
    <rPh sb="18" eb="20">
      <t>ヒョウジ</t>
    </rPh>
    <phoneticPr fontId="3"/>
  </si>
  <si>
    <t>実働時間のセルが赤色になった場合</t>
    <rPh sb="0" eb="2">
      <t>ジツドウ</t>
    </rPh>
    <rPh sb="2" eb="4">
      <t>ジカン</t>
    </rPh>
    <rPh sb="8" eb="10">
      <t>アカイロ</t>
    </rPh>
    <rPh sb="14" eb="16">
      <t>バアイ</t>
    </rPh>
    <phoneticPr fontId="3"/>
  </si>
  <si>
    <t>1)</t>
    <phoneticPr fontId="3"/>
  </si>
  <si>
    <t>【セルの色とエラーの内容について】</t>
    <rPh sb="4" eb="5">
      <t>イロ</t>
    </rPh>
    <rPh sb="10" eb="12">
      <t>ナイヨウ</t>
    </rPh>
    <phoneticPr fontId="3"/>
  </si>
  <si>
    <t>マクロ削除、名前の定義削除</t>
    <rPh sb="3" eb="5">
      <t>サクジョ</t>
    </rPh>
    <rPh sb="6" eb="8">
      <t>ナマエ</t>
    </rPh>
    <rPh sb="9" eb="11">
      <t>テイギ</t>
    </rPh>
    <rPh sb="11" eb="13">
      <t>サクジョ</t>
    </rPh>
    <phoneticPr fontId="3"/>
  </si>
  <si>
    <t>休憩時間を45分としても休憩時間のセルが緑色のままとなるエラーを解消</t>
    <rPh sb="0" eb="2">
      <t>キュウケイ</t>
    </rPh>
    <rPh sb="2" eb="4">
      <t>ジカン</t>
    </rPh>
    <rPh sb="7" eb="8">
      <t>フン</t>
    </rPh>
    <rPh sb="12" eb="14">
      <t>キュウケイ</t>
    </rPh>
    <rPh sb="14" eb="16">
      <t>ジカン</t>
    </rPh>
    <rPh sb="20" eb="22">
      <t>ミドリイロ</t>
    </rPh>
    <rPh sb="32" eb="34">
      <t>カイショウ</t>
    </rPh>
    <phoneticPr fontId="3"/>
  </si>
  <si>
    <t>→AQ列、AU列について、セルを緑にするための上限値を0.03125（45のシリアル値）から0.0305555555555556（44のシリアル値）に変更</t>
    <rPh sb="3" eb="4">
      <t>レツ</t>
    </rPh>
    <rPh sb="7" eb="8">
      <t>レツ</t>
    </rPh>
    <rPh sb="16" eb="17">
      <t>ミドリ</t>
    </rPh>
    <rPh sb="23" eb="26">
      <t>ジョウゲンチ</t>
    </rPh>
    <rPh sb="42" eb="43">
      <t>チ</t>
    </rPh>
    <rPh sb="72" eb="73">
      <t>チ</t>
    </rPh>
    <rPh sb="75" eb="77">
      <t>ヘンコウ</t>
    </rPh>
    <phoneticPr fontId="3"/>
  </si>
  <si>
    <t>源泉税額表を60万円まで拡張</t>
    <rPh sb="0" eb="2">
      <t>ゲンセン</t>
    </rPh>
    <rPh sb="2" eb="4">
      <t>ゼイガク</t>
    </rPh>
    <rPh sb="4" eb="5">
      <t>ヒョウ</t>
    </rPh>
    <rPh sb="8" eb="10">
      <t>マンエン</t>
    </rPh>
    <rPh sb="12" eb="14">
      <t>カクチョウ</t>
    </rPh>
    <phoneticPr fontId="3"/>
  </si>
  <si>
    <t>　【源泉徴収の要否】</t>
    <rPh sb="2" eb="4">
      <t>ゲンセン</t>
    </rPh>
    <rPh sb="4" eb="6">
      <t>チョウシュウ</t>
    </rPh>
    <rPh sb="7" eb="9">
      <t>ヨウヒ</t>
    </rPh>
    <phoneticPr fontId="3"/>
  </si>
  <si>
    <t>　　〒</t>
    <phoneticPr fontId="3"/>
  </si>
  <si>
    <t>　　）</t>
    <phoneticPr fontId="3"/>
  </si>
  <si>
    <t xml:space="preserve">　　　　当座  </t>
    <phoneticPr fontId="3"/>
  </si>
  <si>
    <t>（　　 　普通</t>
    <rPh sb="5" eb="7">
      <t>フツウ</t>
    </rPh>
    <phoneticPr fontId="3"/>
  </si>
  <si>
    <r>
      <t xml:space="preserve">支店           </t>
    </r>
    <r>
      <rPr>
        <sz val="9"/>
        <rFont val="ＭＳ Ｐ明朝"/>
        <family val="1"/>
        <charset val="128"/>
      </rPr>
      <t>（店番</t>
    </r>
    <rPh sb="0" eb="2">
      <t>シテン</t>
    </rPh>
    <rPh sb="14" eb="15">
      <t>テン</t>
    </rPh>
    <rPh sb="15" eb="16">
      <t>バン</t>
    </rPh>
    <phoneticPr fontId="3"/>
  </si>
  <si>
    <t xml:space="preserve"> ）</t>
    <phoneticPr fontId="3"/>
  </si>
  <si>
    <t>寄付　   　（</t>
    <phoneticPr fontId="3"/>
  </si>
  <si>
    <t>受託</t>
  </si>
  <si>
    <t xml:space="preserve">        間接経費</t>
    <phoneticPr fontId="3"/>
  </si>
  <si>
    <t xml:space="preserve">    研究室費</t>
    <rPh sb="4" eb="7">
      <t>ケンキュウシツ</t>
    </rPh>
    <rPh sb="7" eb="8">
      <t>ヒ</t>
    </rPh>
    <phoneticPr fontId="3"/>
  </si>
  <si>
    <t xml:space="preserve">             学外共同</t>
    <phoneticPr fontId="3"/>
  </si>
  <si>
    <t>大学共同</t>
    <rPh sb="0" eb="2">
      <t>ダイガク</t>
    </rPh>
    <rPh sb="2" eb="4">
      <t>キョウドウ</t>
    </rPh>
    <phoneticPr fontId="3"/>
  </si>
  <si>
    <t xml:space="preserve">     その他</t>
    <phoneticPr fontId="3"/>
  </si>
  <si>
    <t>・AB-22セルの入力規則を削除</t>
    <rPh sb="9" eb="11">
      <t>ニュウリョク</t>
    </rPh>
    <rPh sb="11" eb="13">
      <t>キソク</t>
    </rPh>
    <rPh sb="14" eb="16">
      <t>サクジョ</t>
    </rPh>
    <phoneticPr fontId="3"/>
  </si>
  <si>
    <t>・印刷余白の変更</t>
    <rPh sb="1" eb="3">
      <t>インサツ</t>
    </rPh>
    <rPh sb="3" eb="5">
      <t>ヨハク</t>
    </rPh>
    <rPh sb="6" eb="8">
      <t>ヘンコウ</t>
    </rPh>
    <phoneticPr fontId="3"/>
  </si>
  <si>
    <t>・セルの幅・高さの変更</t>
    <rPh sb="4" eb="5">
      <t>ハバ</t>
    </rPh>
    <rPh sb="6" eb="7">
      <t>タカ</t>
    </rPh>
    <rPh sb="9" eb="11">
      <t>ヘンコウ</t>
    </rPh>
    <phoneticPr fontId="3"/>
  </si>
  <si>
    <t>・「業務内容」セルの書式設定の変更（縮小して全体を表示する）</t>
    <rPh sb="2" eb="4">
      <t>ギョウム</t>
    </rPh>
    <rPh sb="4" eb="6">
      <t>ナイヨウ</t>
    </rPh>
    <rPh sb="10" eb="12">
      <t>ショシキ</t>
    </rPh>
    <rPh sb="12" eb="14">
      <t>セッテイ</t>
    </rPh>
    <rPh sb="15" eb="17">
      <t>ヘンコウ</t>
    </rPh>
    <rPh sb="18" eb="20">
      <t>シュクショウ</t>
    </rPh>
    <rPh sb="22" eb="24">
      <t>ゼンタイ</t>
    </rPh>
    <rPh sb="25" eb="27">
      <t>ヒョウジ</t>
    </rPh>
    <phoneticPr fontId="3"/>
  </si>
  <si>
    <t>源泉徴収　不要</t>
    <rPh sb="0" eb="2">
      <t>ゲンセン</t>
    </rPh>
    <rPh sb="2" eb="4">
      <t>チョウシュウ</t>
    </rPh>
    <rPh sb="5" eb="7">
      <t>フヨウ</t>
    </rPh>
    <phoneticPr fontId="3"/>
  </si>
  <si>
    <t>源泉徴収　要</t>
    <rPh sb="0" eb="2">
      <t>ゲンセン</t>
    </rPh>
    <rPh sb="2" eb="4">
      <t>チョウシュウ</t>
    </rPh>
    <rPh sb="5" eb="6">
      <t>ヨウ</t>
    </rPh>
    <phoneticPr fontId="3"/>
  </si>
  <si>
    <t>4)</t>
    <phoneticPr fontId="3"/>
  </si>
  <si>
    <t>休憩時間のセルがピンク色になった場合</t>
    <rPh sb="0" eb="2">
      <t>キュウケイ</t>
    </rPh>
    <rPh sb="2" eb="4">
      <t>ジカン</t>
    </rPh>
    <rPh sb="11" eb="12">
      <t>イロ</t>
    </rPh>
    <rPh sb="16" eb="18">
      <t>バアイ</t>
    </rPh>
    <phoneticPr fontId="3"/>
  </si>
  <si>
    <t>休憩時間のセルが緑色になった場合</t>
    <rPh sb="0" eb="2">
      <t>キュウケイ</t>
    </rPh>
    <rPh sb="2" eb="4">
      <t>ジカン</t>
    </rPh>
    <rPh sb="8" eb="9">
      <t>ミドリ</t>
    </rPh>
    <rPh sb="9" eb="10">
      <t>イロ</t>
    </rPh>
    <rPh sb="14" eb="16">
      <t>バアイ</t>
    </rPh>
    <phoneticPr fontId="3"/>
  </si>
  <si>
    <t>→「休憩の開始時間＞休憩の終了時間」になっています。</t>
    <rPh sb="2" eb="4">
      <t>キュウケイ</t>
    </rPh>
    <rPh sb="5" eb="7">
      <t>カイシ</t>
    </rPh>
    <rPh sb="7" eb="9">
      <t>ジカン</t>
    </rPh>
    <rPh sb="10" eb="12">
      <t>キュウケイ</t>
    </rPh>
    <rPh sb="13" eb="15">
      <t>シュウリョウ</t>
    </rPh>
    <rPh sb="15" eb="17">
      <t>ジカン</t>
    </rPh>
    <phoneticPr fontId="3"/>
  </si>
  <si>
    <t>・休憩開始時間＜休憩終了時間を満たさない場合、セルの色がピンクになるよう条件式書式を休憩終了時間セルに追加</t>
    <rPh sb="1" eb="3">
      <t>キュウケイ</t>
    </rPh>
    <rPh sb="3" eb="5">
      <t>カイシ</t>
    </rPh>
    <rPh sb="5" eb="7">
      <t>ジカン</t>
    </rPh>
    <rPh sb="8" eb="10">
      <t>キュウケイ</t>
    </rPh>
    <rPh sb="10" eb="12">
      <t>シュウリョウ</t>
    </rPh>
    <rPh sb="12" eb="14">
      <t>ジカン</t>
    </rPh>
    <rPh sb="15" eb="16">
      <t>ミ</t>
    </rPh>
    <rPh sb="20" eb="22">
      <t>バアイ</t>
    </rPh>
    <rPh sb="26" eb="27">
      <t>イロ</t>
    </rPh>
    <rPh sb="36" eb="38">
      <t>ジョウケン</t>
    </rPh>
    <rPh sb="38" eb="39">
      <t>シキ</t>
    </rPh>
    <rPh sb="39" eb="41">
      <t>ショシキ</t>
    </rPh>
    <rPh sb="42" eb="44">
      <t>キュウケイ</t>
    </rPh>
    <rPh sb="44" eb="46">
      <t>シュウリョウ</t>
    </rPh>
    <rPh sb="46" eb="48">
      <t>ジカン</t>
    </rPh>
    <rPh sb="51" eb="53">
      <t>ツイカ</t>
    </rPh>
    <phoneticPr fontId="3"/>
  </si>
  <si>
    <t>・勤務開始時間＜休憩開始時間、休憩終了時間＜勤務終了時間を満たすよう、勤務開始時間、休憩開始時間、休憩終了時間、勤務終了時間のセルに入力規則を追加</t>
    <rPh sb="1" eb="3">
      <t>キンム</t>
    </rPh>
    <rPh sb="3" eb="5">
      <t>カイシ</t>
    </rPh>
    <rPh sb="5" eb="7">
      <t>ジカン</t>
    </rPh>
    <rPh sb="8" eb="10">
      <t>キュウケイ</t>
    </rPh>
    <rPh sb="10" eb="12">
      <t>カイシ</t>
    </rPh>
    <rPh sb="12" eb="14">
      <t>ジカン</t>
    </rPh>
    <rPh sb="15" eb="17">
      <t>キュウケイ</t>
    </rPh>
    <rPh sb="17" eb="19">
      <t>シュウリョウ</t>
    </rPh>
    <rPh sb="19" eb="21">
      <t>ジカン</t>
    </rPh>
    <rPh sb="22" eb="24">
      <t>キンム</t>
    </rPh>
    <rPh sb="24" eb="26">
      <t>シュウリョウ</t>
    </rPh>
    <rPh sb="26" eb="28">
      <t>ジカン</t>
    </rPh>
    <rPh sb="29" eb="30">
      <t>ミ</t>
    </rPh>
    <rPh sb="66" eb="68">
      <t>ニュウリョク</t>
    </rPh>
    <rPh sb="68" eb="70">
      <t>キソク</t>
    </rPh>
    <rPh sb="71" eb="73">
      <t>ツイカ</t>
    </rPh>
    <phoneticPr fontId="3"/>
  </si>
  <si>
    <t>20○○</t>
    <phoneticPr fontId="3"/>
  </si>
  <si>
    <t>20○○</t>
    <phoneticPr fontId="3"/>
  </si>
  <si>
    <t>　（学院から通勤の交通費が支給されている者を除きます）。</t>
    <phoneticPr fontId="3"/>
  </si>
  <si>
    <t>文言（学院から通勤の交通費が支給されている者や学生を除きます）から「や学生」を削除</t>
    <rPh sb="0" eb="2">
      <t>モンゴン</t>
    </rPh>
    <rPh sb="23" eb="25">
      <t>ガクセイ</t>
    </rPh>
    <rPh sb="35" eb="37">
      <t>ガクセイ</t>
    </rPh>
    <rPh sb="39" eb="41">
      <t>サクジョ</t>
    </rPh>
    <phoneticPr fontId="3"/>
  </si>
  <si>
    <t>個人研究補助費</t>
    <rPh sb="0" eb="2">
      <t>コジン</t>
    </rPh>
    <rPh sb="2" eb="4">
      <t>ケンキュウ</t>
    </rPh>
    <rPh sb="4" eb="6">
      <t>ホジョ</t>
    </rPh>
    <rPh sb="6" eb="7">
      <t>ヒ</t>
    </rPh>
    <phoneticPr fontId="3"/>
  </si>
  <si>
    <t>【研究種別】欄の「教育研究補助費」を「個人研究補助費」に修正。</t>
    <rPh sb="6" eb="7">
      <t>ラン</t>
    </rPh>
    <rPh sb="28" eb="30">
      <t>シュウセイ</t>
    </rPh>
    <phoneticPr fontId="3"/>
  </si>
  <si>
    <t>●●●●●●●●</t>
    <phoneticPr fontId="3"/>
  </si>
  <si>
    <t>源泉徴収税額(課税対象金額287,000～290,000円以上)を修正。</t>
    <rPh sb="33" eb="35">
      <t>シュウセイ</t>
    </rPh>
    <phoneticPr fontId="3"/>
  </si>
  <si>
    <t>上記のとおり相違ありませんので、上記の金額を指定口座に振り込んでください。　</t>
    <rPh sb="16" eb="18">
      <t>ジョウキ</t>
    </rPh>
    <phoneticPr fontId="3"/>
  </si>
  <si>
    <t>依頼者（研究者）　</t>
    <rPh sb="0" eb="3">
      <t>イライシャ</t>
    </rPh>
    <rPh sb="4" eb="6">
      <t>ケンキュウ</t>
    </rPh>
    <rPh sb="6" eb="7">
      <t>シャ</t>
    </rPh>
    <phoneticPr fontId="3"/>
  </si>
  <si>
    <t>※署名（サイン）または記名押印</t>
  </si>
  <si>
    <t>氏　　名</t>
    <rPh sb="0" eb="1">
      <t>シ</t>
    </rPh>
    <rPh sb="3" eb="4">
      <t>メイ</t>
    </rPh>
    <phoneticPr fontId="3"/>
  </si>
  <si>
    <t>※署名（サイン）または記名押印</t>
    <phoneticPr fontId="3"/>
  </si>
  <si>
    <t>押印→記名押印もしくはサインでも可に修正</t>
    <rPh sb="0" eb="2">
      <t>オウイン</t>
    </rPh>
    <rPh sb="3" eb="7">
      <t>キメイオウイン</t>
    </rPh>
    <rPh sb="16" eb="17">
      <t>カ</t>
    </rPh>
    <rPh sb="18" eb="20">
      <t>シュウセイ</t>
    </rPh>
    <phoneticPr fontId="3"/>
  </si>
  <si>
    <t>次の①～③の全ての条件に当てはまる場合は、源泉徴収の必要はありません(居住者のみ)。
①連続する従事期間が2ヶ月以内である事。
※年度をまたがって従事期間が連続3カ月以上になる場合や、複数の研究費にまたがって従事期間が連続3カ月以上になる場合も、各月それぞれ源泉徴収が必要となります。
②日額9,300円以内である事。
③従事期間内に、TA, RA, LA等の他の雇用がない事。</t>
    <rPh sb="0" eb="1">
      <t>ツギ</t>
    </rPh>
    <rPh sb="6" eb="7">
      <t>スベ</t>
    </rPh>
    <rPh sb="9" eb="11">
      <t>ジョウケン</t>
    </rPh>
    <rPh sb="12" eb="13">
      <t>ア</t>
    </rPh>
    <rPh sb="17" eb="19">
      <t>バアイ</t>
    </rPh>
    <rPh sb="21" eb="23">
      <t>ゲンセン</t>
    </rPh>
    <rPh sb="23" eb="25">
      <t>チョウシュウ</t>
    </rPh>
    <rPh sb="26" eb="28">
      <t>ヒツヨウ</t>
    </rPh>
    <rPh sb="35" eb="38">
      <t>キョジュウシャ</t>
    </rPh>
    <phoneticPr fontId="3"/>
  </si>
  <si>
    <t>記載の内容を事務局および内部監査課が確認させていただくことがあります。</t>
    <rPh sb="0" eb="2">
      <t>キサイ</t>
    </rPh>
    <rPh sb="3" eb="5">
      <t>ナイヨウ</t>
    </rPh>
    <rPh sb="6" eb="9">
      <t>ジムキョク</t>
    </rPh>
    <rPh sb="12" eb="14">
      <t>ナイブ</t>
    </rPh>
    <rPh sb="14" eb="16">
      <t>カンサ</t>
    </rPh>
    <rPh sb="16" eb="17">
      <t>カ</t>
    </rPh>
    <rPh sb="18" eb="20">
      <t>カクニン</t>
    </rPh>
    <phoneticPr fontId="3"/>
  </si>
  <si>
    <r>
      <t>関西学院に登録がない場合は次の口座</t>
    </r>
    <r>
      <rPr>
        <sz val="8"/>
        <color rgb="FF000000"/>
        <rFont val="ＭＳ Ｐ明朝"/>
        <family val="1"/>
        <charset val="128"/>
      </rPr>
      <t>（本学の財務システムに登録することがあります）</t>
    </r>
    <phoneticPr fontId="3"/>
  </si>
  <si>
    <t>所属・学生番号
または個人コード</t>
    <rPh sb="0" eb="2">
      <t>ショゾク</t>
    </rPh>
    <rPh sb="3" eb="7">
      <t>ガクセイバンゴウ</t>
    </rPh>
    <rPh sb="11" eb="13">
      <t>コジン</t>
    </rPh>
    <phoneticPr fontId="3"/>
  </si>
  <si>
    <t>所 属・学生番号
または個人コード</t>
    <rPh sb="0" eb="1">
      <t>トコロ</t>
    </rPh>
    <rPh sb="2" eb="3">
      <t>ゾク</t>
    </rPh>
    <rPh sb="4" eb="8">
      <t>ガクセイバンゴウ</t>
    </rPh>
    <rPh sb="12" eb="14">
      <t>コジン</t>
    </rPh>
    <phoneticPr fontId="3"/>
  </si>
  <si>
    <t>2026年１月様式改訂</t>
    <rPh sb="4" eb="5">
      <t>ネン</t>
    </rPh>
    <rPh sb="6" eb="7">
      <t>ガツ</t>
    </rPh>
    <rPh sb="7" eb="11">
      <t>ヨウシキカイテイ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</si>
</sst>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h:mm;@"/>
    <numFmt numFmtId="177" formatCode="#,##0_);[Red]\(#,##0\)"/>
    <numFmt numFmtId="178" formatCode="#,##0_ "/>
    <numFmt numFmtId="179" formatCode="[h]:mm"/>
  </numFmts>
  <fonts count="46">
    <font>
      <sz val="11"/>
      <name val="ＭＳ Ｐゴシック"/>
      <family val="3"/>
      <charset val="128"/>
    </font>
    <font>
      <sz val="11"/>
      <name val="ＭＳ Ｐゴシック"/>
      <family val="3"/>
      <charset val="128"/>
    </font>
    <font>
      <sz val="11"/>
      <color indexed="8"/>
      <name val="ＭＳ Ｐゴシック"/>
      <family val="3"/>
      <charset val="128"/>
    </font>
    <font>
      <sz val="6"/>
      <name val="ＭＳ Ｐゴシック"/>
      <family val="3"/>
      <charset val="128"/>
    </font>
    <font>
      <sz val="11"/>
      <color indexed="8"/>
      <name val="ＭＳ Ｐ明朝"/>
      <family val="1"/>
      <charset val="128"/>
    </font>
    <font>
      <sz val="18"/>
      <color indexed="8"/>
      <name val="ＭＳ ゴシック"/>
      <family val="3"/>
      <charset val="128"/>
    </font>
    <font>
      <sz val="14"/>
      <color indexed="8"/>
      <name val="ＭＳ ゴシック"/>
      <family val="3"/>
      <charset val="128"/>
    </font>
    <font>
      <sz val="18"/>
      <color indexed="8"/>
      <name val="ＭＳ Ｐゴシック"/>
      <family val="3"/>
      <charset val="128"/>
    </font>
    <font>
      <b/>
      <sz val="11"/>
      <color indexed="8"/>
      <name val="ＭＳ 明朝"/>
      <family val="1"/>
      <charset val="128"/>
    </font>
    <font>
      <b/>
      <sz val="11"/>
      <color indexed="8"/>
      <name val="ＭＳ Ｐゴシック"/>
      <family val="3"/>
      <charset val="128"/>
    </font>
    <font>
      <b/>
      <sz val="11"/>
      <name val="ＭＳ 明朝"/>
      <family val="1"/>
      <charset val="128"/>
    </font>
    <font>
      <sz val="11"/>
      <color indexed="8"/>
      <name val="ＭＳ 明朝"/>
      <family val="1"/>
      <charset val="128"/>
    </font>
    <font>
      <sz val="11"/>
      <name val="ＭＳ 明朝"/>
      <family val="1"/>
      <charset val="128"/>
    </font>
    <font>
      <sz val="10"/>
      <color indexed="8"/>
      <name val="ＭＳ Ｐ明朝"/>
      <family val="1"/>
      <charset val="128"/>
    </font>
    <font>
      <sz val="10"/>
      <color rgb="FFFF0000"/>
      <name val="ＭＳ Ｐ明朝"/>
      <family val="1"/>
      <charset val="128"/>
    </font>
    <font>
      <sz val="10"/>
      <name val="ＭＳ Ｐ明朝"/>
      <family val="1"/>
      <charset val="128"/>
    </font>
    <font>
      <sz val="12"/>
      <color indexed="8"/>
      <name val="ＭＳ Ｐ明朝"/>
      <family val="1"/>
      <charset val="128"/>
    </font>
    <font>
      <sz val="9"/>
      <color indexed="8"/>
      <name val="ＭＳ Ｐ明朝"/>
      <family val="1"/>
      <charset val="128"/>
    </font>
    <font>
      <sz val="10"/>
      <name val="ＭＳ Ｐゴシック"/>
      <family val="3"/>
      <charset val="128"/>
    </font>
    <font>
      <sz val="11"/>
      <name val="ＭＳ Ｐ明朝"/>
      <family val="1"/>
      <charset val="128"/>
    </font>
    <font>
      <b/>
      <sz val="14"/>
      <color indexed="8"/>
      <name val="ＭＳ Ｐ明朝"/>
      <family val="1"/>
      <charset val="128"/>
    </font>
    <font>
      <sz val="9"/>
      <color indexed="8"/>
      <name val="ＭＳ 明朝"/>
      <family val="1"/>
      <charset val="128"/>
    </font>
    <font>
      <sz val="14"/>
      <color indexed="8"/>
      <name val="ＭＳ Ｐ明朝"/>
      <family val="1"/>
      <charset val="128"/>
    </font>
    <font>
      <sz val="8"/>
      <color indexed="8"/>
      <name val="ＭＳ Ｐ明朝"/>
      <family val="1"/>
      <charset val="128"/>
    </font>
    <font>
      <sz val="14"/>
      <name val="ＭＳ Ｐゴシック"/>
      <family val="3"/>
      <charset val="128"/>
    </font>
    <font>
      <sz val="10"/>
      <color indexed="8"/>
      <name val="ＭＳ Ｐゴシック"/>
      <family val="3"/>
      <charset val="128"/>
    </font>
    <font>
      <sz val="9.5"/>
      <color indexed="8"/>
      <name val="ＭＳ Ｐ明朝"/>
      <family val="1"/>
      <charset val="128"/>
    </font>
    <font>
      <sz val="9"/>
      <name val="ＭＳ Ｐゴシック"/>
      <family val="3"/>
      <charset val="128"/>
    </font>
    <font>
      <sz val="8"/>
      <color indexed="8"/>
      <name val="ＭＳ Ｐゴシック"/>
      <family val="3"/>
      <charset val="128"/>
    </font>
    <font>
      <sz val="8"/>
      <color indexed="8"/>
      <name val="ＭＳ 明朝"/>
      <family val="1"/>
      <charset val="128"/>
    </font>
    <font>
      <sz val="9"/>
      <color indexed="8"/>
      <name val="ＭＳ Ｐゴシック"/>
      <family val="3"/>
      <charset val="128"/>
    </font>
    <font>
      <sz val="9"/>
      <name val="ＭＳ Ｐ明朝"/>
      <family val="1"/>
      <charset val="128"/>
    </font>
    <font>
      <sz val="9.5"/>
      <name val="ＭＳ Ｐ明朝"/>
      <family val="1"/>
      <charset val="128"/>
    </font>
    <font>
      <sz val="9"/>
      <color indexed="27"/>
      <name val="明朝"/>
      <family val="1"/>
      <charset val="128"/>
    </font>
    <font>
      <b/>
      <sz val="14"/>
      <name val="ＭＳ Ｐゴシック"/>
      <family val="3"/>
      <charset val="128"/>
    </font>
    <font>
      <strike/>
      <sz val="11"/>
      <color indexed="8"/>
      <name val="ＭＳ 明朝"/>
      <family val="1"/>
      <charset val="128"/>
    </font>
    <font>
      <sz val="18"/>
      <color indexed="8"/>
      <name val="ＭＳ Ｐ明朝"/>
      <family val="1"/>
      <charset val="128"/>
    </font>
    <font>
      <sz val="18"/>
      <color indexed="8"/>
      <name val="HG行書体"/>
      <family val="4"/>
      <charset val="128"/>
    </font>
    <font>
      <sz val="16"/>
      <color indexed="8"/>
      <name val="ＭＳ Ｐ明朝"/>
      <family val="1"/>
      <charset val="128"/>
    </font>
    <font>
      <sz val="16"/>
      <color indexed="8"/>
      <name val="HG行書体"/>
      <family val="4"/>
      <charset val="128"/>
    </font>
    <font>
      <sz val="12"/>
      <color indexed="8"/>
      <name val="HG行書体"/>
      <family val="4"/>
      <charset val="128"/>
    </font>
    <font>
      <sz val="11"/>
      <color theme="1"/>
      <name val="ＭＳ Ｐゴシック"/>
      <family val="3"/>
      <charset val="128"/>
    </font>
    <font>
      <sz val="9"/>
      <name val="ＭＳ 明朝"/>
      <family val="1"/>
      <charset val="128"/>
    </font>
    <font>
      <sz val="6"/>
      <color indexed="8"/>
      <name val="ＭＳ Ｐ明朝"/>
      <family val="1"/>
      <charset val="128"/>
    </font>
    <font>
      <sz val="8"/>
      <color rgb="FF000000"/>
      <name val="ＭＳ Ｐ明朝"/>
      <family val="1"/>
      <charset val="128"/>
    </font>
    <font>
      <b/>
      <sz val="14"/>
      <color rgb="FFFF0000"/>
      <name val="ＭＳ Ｐゴシック"/>
      <family val="3"/>
      <charset val="128"/>
    </font>
  </fonts>
  <fills count="12">
    <fill>
      <patternFill patternType="none"/>
    </fill>
    <fill>
      <patternFill patternType="gray125"/>
    </fill>
    <fill>
      <patternFill patternType="solid">
        <fgColor rgb="FFCCFFFF"/>
        <bgColor indexed="64"/>
      </patternFill>
    </fill>
    <fill>
      <patternFill patternType="solid">
        <fgColor indexed="65"/>
        <bgColor indexed="64"/>
      </patternFill>
    </fill>
    <fill>
      <patternFill patternType="solid">
        <fgColor theme="0"/>
        <bgColor indexed="64"/>
      </patternFill>
    </fill>
    <fill>
      <patternFill patternType="solid">
        <fgColor rgb="FFFFFF99"/>
        <bgColor indexed="64"/>
      </patternFill>
    </fill>
    <fill>
      <patternFill patternType="mediumGray">
        <fgColor indexed="8"/>
        <bgColor indexed="37"/>
      </patternFill>
    </fill>
    <fill>
      <patternFill patternType="solid">
        <fgColor rgb="FF00B0F0"/>
        <bgColor indexed="64"/>
      </patternFill>
    </fill>
    <fill>
      <patternFill patternType="solid">
        <fgColor rgb="FFFFFF00"/>
        <bgColor indexed="64"/>
      </patternFill>
    </fill>
    <fill>
      <patternFill patternType="solid">
        <fgColor rgb="FF92D050"/>
        <bgColor indexed="64"/>
      </patternFill>
    </fill>
    <fill>
      <patternFill patternType="solid">
        <fgColor rgb="FFFF0000"/>
        <bgColor indexed="64"/>
      </patternFill>
    </fill>
    <fill>
      <patternFill patternType="solid">
        <fgColor rgb="FFFF99FF"/>
        <bgColor indexed="64"/>
      </patternFill>
    </fill>
  </fills>
  <borders count="116">
    <border>
      <left/>
      <right/>
      <top/>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style="medium">
        <color indexed="64"/>
      </right>
      <top/>
      <bottom style="double">
        <color indexed="64"/>
      </bottom>
      <diagonal/>
    </border>
    <border>
      <left style="medium">
        <color indexed="64"/>
      </left>
      <right style="medium">
        <color indexed="64"/>
      </right>
      <top/>
      <bottom style="double">
        <color indexed="64"/>
      </bottom>
      <diagonal/>
    </border>
    <border>
      <left style="medium">
        <color indexed="64"/>
      </left>
      <right style="thin">
        <color indexed="64"/>
      </right>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right/>
      <top/>
      <bottom style="dash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
      <left/>
      <right style="medium">
        <color indexed="64"/>
      </right>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right/>
      <top style="thin">
        <color indexed="64"/>
      </top>
      <bottom/>
      <diagonal/>
    </border>
    <border>
      <left style="medium">
        <color indexed="64"/>
      </left>
      <right/>
      <top style="dotted">
        <color indexed="64"/>
      </top>
      <bottom/>
      <diagonal/>
    </border>
    <border>
      <left/>
      <right/>
      <top style="dotted">
        <color indexed="64"/>
      </top>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medium">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style="thin">
        <color theme="0"/>
      </left>
      <right style="thin">
        <color theme="1"/>
      </right>
      <top style="thin">
        <color theme="0"/>
      </top>
      <bottom style="thin">
        <color theme="1"/>
      </bottom>
      <diagonal/>
    </border>
    <border>
      <left style="thin">
        <color theme="0"/>
      </left>
      <right style="thin">
        <color theme="0"/>
      </right>
      <top style="thin">
        <color theme="0"/>
      </top>
      <bottom style="thin">
        <color theme="1"/>
      </bottom>
      <diagonal/>
    </border>
    <border>
      <left style="thin">
        <color theme="1"/>
      </left>
      <right style="thin">
        <color theme="0"/>
      </right>
      <top style="thin">
        <color theme="0"/>
      </top>
      <bottom style="thin">
        <color theme="1"/>
      </bottom>
      <diagonal/>
    </border>
    <border>
      <left style="thin">
        <color theme="0"/>
      </left>
      <right style="thin">
        <color theme="1"/>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1"/>
      </top>
      <bottom style="thin">
        <color theme="0"/>
      </bottom>
      <diagonal/>
    </border>
    <border>
      <left style="thin">
        <color theme="0"/>
      </left>
      <right style="thin">
        <color theme="0"/>
      </right>
      <top style="thin">
        <color theme="1"/>
      </top>
      <bottom style="thin">
        <color theme="0"/>
      </bottom>
      <diagonal/>
    </border>
    <border>
      <left style="thin">
        <color theme="1"/>
      </left>
      <right style="thin">
        <color theme="0"/>
      </right>
      <top style="thin">
        <color theme="1"/>
      </top>
      <bottom style="thin">
        <color theme="0"/>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style="thin">
        <color indexed="64"/>
      </right>
      <top/>
      <bottom style="dotted">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right style="medium">
        <color indexed="64"/>
      </right>
      <top style="dotted">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4" fontId="33" fillId="6" borderId="0" applyNumberFormat="0" applyBorder="0" applyAlignment="0" applyProtection="0">
      <alignment horizontal="left"/>
    </xf>
    <xf numFmtId="0" fontId="1" fillId="0" borderId="0"/>
  </cellStyleXfs>
  <cellXfs count="590">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center" vertical="center"/>
    </xf>
    <xf numFmtId="0" fontId="5" fillId="0" borderId="0" xfId="0" applyFont="1" applyBorder="1" applyAlignment="1">
      <alignment horizontal="center" vertical="center"/>
    </xf>
    <xf numFmtId="0" fontId="7" fillId="0" borderId="0" xfId="0" applyFont="1" applyAlignment="1">
      <alignment horizontal="center" vertical="center"/>
    </xf>
    <xf numFmtId="0" fontId="9" fillId="0" borderId="0" xfId="0" applyFont="1">
      <alignment vertical="center"/>
    </xf>
    <xf numFmtId="0" fontId="2" fillId="0" borderId="0" xfId="0" applyFont="1" applyAlignment="1">
      <alignment horizontal="center" vertical="center"/>
    </xf>
    <xf numFmtId="0" fontId="4" fillId="0" borderId="14" xfId="0" applyFont="1" applyBorder="1" applyAlignment="1">
      <alignment horizontal="center" vertical="center"/>
    </xf>
    <xf numFmtId="0" fontId="11" fillId="3" borderId="0" xfId="0" applyFont="1" applyFill="1" applyBorder="1" applyAlignment="1">
      <alignment horizontal="center" vertical="center"/>
    </xf>
    <xf numFmtId="0" fontId="13" fillId="0" borderId="22" xfId="0" applyFont="1" applyBorder="1">
      <alignment vertical="center"/>
    </xf>
    <xf numFmtId="0" fontId="14" fillId="0" borderId="15" xfId="0" applyFont="1" applyBorder="1">
      <alignment vertical="center"/>
    </xf>
    <xf numFmtId="0" fontId="14" fillId="0" borderId="23" xfId="0" applyFont="1" applyBorder="1">
      <alignment vertical="center"/>
    </xf>
    <xf numFmtId="0" fontId="15" fillId="0" borderId="22" xfId="0" applyFont="1" applyBorder="1">
      <alignment vertical="center"/>
    </xf>
    <xf numFmtId="0" fontId="14" fillId="0" borderId="21" xfId="0" applyFont="1" applyBorder="1">
      <alignment vertical="center"/>
    </xf>
    <xf numFmtId="176" fontId="4" fillId="0" borderId="0" xfId="0" applyNumberFormat="1" applyFont="1" applyBorder="1">
      <alignment vertical="center"/>
    </xf>
    <xf numFmtId="0" fontId="4" fillId="0" borderId="0" xfId="0" applyFont="1" applyBorder="1">
      <alignment vertical="center"/>
    </xf>
    <xf numFmtId="0" fontId="4" fillId="0" borderId="24" xfId="0" applyFont="1" applyBorder="1" applyAlignment="1">
      <alignment horizontal="center" vertical="center"/>
    </xf>
    <xf numFmtId="0" fontId="11" fillId="3" borderId="23" xfId="0" applyFont="1" applyFill="1" applyBorder="1" applyAlignment="1">
      <alignment horizontal="center" vertical="center"/>
    </xf>
    <xf numFmtId="176" fontId="11" fillId="2" borderId="25" xfId="0" quotePrefix="1" applyNumberFormat="1" applyFont="1" applyFill="1" applyBorder="1" applyAlignment="1" applyProtection="1">
      <alignment vertical="center"/>
      <protection locked="0"/>
    </xf>
    <xf numFmtId="176" fontId="12" fillId="2" borderId="26" xfId="0" applyNumberFormat="1" applyFont="1" applyFill="1" applyBorder="1" applyAlignment="1" applyProtection="1">
      <alignment vertical="center"/>
      <protection locked="0"/>
    </xf>
    <xf numFmtId="0" fontId="13" fillId="0" borderId="24" xfId="0" applyFont="1" applyBorder="1">
      <alignment vertical="center"/>
    </xf>
    <xf numFmtId="0" fontId="14" fillId="0" borderId="25" xfId="0" applyFont="1" applyBorder="1">
      <alignment vertical="center"/>
    </xf>
    <xf numFmtId="0" fontId="15" fillId="0" borderId="24" xfId="0" applyFont="1" applyBorder="1">
      <alignment vertical="center"/>
    </xf>
    <xf numFmtId="0" fontId="14" fillId="0" borderId="27" xfId="0" applyFont="1" applyBorder="1">
      <alignment vertical="center"/>
    </xf>
    <xf numFmtId="0" fontId="4" fillId="0" borderId="28" xfId="0" applyFont="1" applyBorder="1" applyAlignment="1">
      <alignment horizontal="center" vertical="center"/>
    </xf>
    <xf numFmtId="0" fontId="4" fillId="0" borderId="33" xfId="0" applyFont="1" applyBorder="1" applyAlignment="1">
      <alignment horizontal="center" vertical="center"/>
    </xf>
    <xf numFmtId="0" fontId="11" fillId="3" borderId="30" xfId="0" applyFont="1" applyFill="1" applyBorder="1" applyAlignment="1">
      <alignment horizontal="center" vertical="center"/>
    </xf>
    <xf numFmtId="0" fontId="4" fillId="0" borderId="38" xfId="0" applyFont="1" applyFill="1" applyBorder="1" applyAlignment="1">
      <alignment horizontal="right" vertical="center"/>
    </xf>
    <xf numFmtId="0" fontId="4" fillId="3" borderId="3" xfId="0" applyFont="1" applyFill="1" applyBorder="1" applyAlignment="1">
      <alignment horizontal="left" vertical="top"/>
    </xf>
    <xf numFmtId="0" fontId="13" fillId="0" borderId="33" xfId="0" applyFont="1" applyBorder="1">
      <alignment vertical="center"/>
    </xf>
    <xf numFmtId="0" fontId="14" fillId="0" borderId="29" xfId="0" applyFont="1" applyBorder="1">
      <alignment vertical="center"/>
    </xf>
    <xf numFmtId="0" fontId="14" fillId="0" borderId="30" xfId="0" applyFont="1" applyBorder="1">
      <alignment vertical="center"/>
    </xf>
    <xf numFmtId="0" fontId="14" fillId="0" borderId="33" xfId="0" applyFont="1" applyBorder="1">
      <alignment vertical="center"/>
    </xf>
    <xf numFmtId="0" fontId="14" fillId="0" borderId="32" xfId="0" applyFont="1" applyBorder="1">
      <alignment vertical="center"/>
    </xf>
    <xf numFmtId="0" fontId="13" fillId="0" borderId="35" xfId="0" applyFont="1" applyBorder="1" applyAlignment="1">
      <alignment vertical="center"/>
    </xf>
    <xf numFmtId="0" fontId="4" fillId="0" borderId="4" xfId="0" applyFont="1" applyBorder="1">
      <alignment vertical="center"/>
    </xf>
    <xf numFmtId="0" fontId="17" fillId="0" borderId="4" xfId="0" applyFont="1" applyBorder="1" applyAlignment="1">
      <alignment horizontal="left" vertical="center" indent="1"/>
    </xf>
    <xf numFmtId="0" fontId="17" fillId="0" borderId="4" xfId="0" applyFont="1" applyBorder="1" applyAlignment="1">
      <alignment horizontal="center" vertical="center"/>
    </xf>
    <xf numFmtId="49" fontId="18" fillId="0" borderId="6" xfId="0" applyNumberFormat="1" applyFont="1" applyBorder="1" applyAlignment="1" applyProtection="1">
      <alignment vertical="center"/>
      <protection locked="0"/>
    </xf>
    <xf numFmtId="0" fontId="4" fillId="3" borderId="42" xfId="0" applyFont="1" applyFill="1" applyBorder="1" applyAlignment="1">
      <alignment vertical="center"/>
    </xf>
    <xf numFmtId="0" fontId="4" fillId="0" borderId="44" xfId="0" applyFont="1" applyBorder="1">
      <alignment vertical="center"/>
    </xf>
    <xf numFmtId="0" fontId="17" fillId="0" borderId="0" xfId="0" applyFont="1" applyBorder="1" applyAlignment="1">
      <alignment vertical="center"/>
    </xf>
    <xf numFmtId="0" fontId="17" fillId="0" borderId="0" xfId="0" applyFont="1" applyBorder="1" applyAlignment="1">
      <alignment vertical="top"/>
    </xf>
    <xf numFmtId="0" fontId="15" fillId="0" borderId="45" xfId="0" applyFont="1" applyBorder="1" applyAlignment="1">
      <alignment horizontal="center" vertical="center" shrinkToFit="1"/>
    </xf>
    <xf numFmtId="0" fontId="17" fillId="2" borderId="46" xfId="0" applyFont="1" applyFill="1" applyBorder="1" applyAlignment="1" applyProtection="1">
      <alignment horizontal="center" vertical="center"/>
      <protection locked="0"/>
    </xf>
    <xf numFmtId="0" fontId="17" fillId="0" borderId="0" xfId="0" applyFont="1" applyBorder="1" applyAlignment="1">
      <alignment horizontal="center" vertical="center"/>
    </xf>
    <xf numFmtId="0" fontId="17" fillId="0" borderId="0" xfId="0" applyFont="1" applyBorder="1" applyAlignment="1">
      <alignment horizontal="left" vertical="center"/>
    </xf>
    <xf numFmtId="49" fontId="18" fillId="0" borderId="47" xfId="0" applyNumberFormat="1" applyFont="1" applyBorder="1" applyAlignment="1" applyProtection="1">
      <alignment vertical="center"/>
      <protection locked="0"/>
    </xf>
    <xf numFmtId="0" fontId="19" fillId="0" borderId="45" xfId="0" applyFont="1" applyBorder="1" applyAlignment="1">
      <alignment horizontal="center" vertical="center" shrinkToFit="1"/>
    </xf>
    <xf numFmtId="0" fontId="4" fillId="2" borderId="46" xfId="0" applyFont="1" applyFill="1" applyBorder="1" applyAlignment="1" applyProtection="1">
      <alignment horizontal="center" vertical="center"/>
      <protection locked="0"/>
    </xf>
    <xf numFmtId="0" fontId="17" fillId="0" borderId="0" xfId="0" applyFont="1" applyBorder="1">
      <alignment vertical="center"/>
    </xf>
    <xf numFmtId="0" fontId="4" fillId="0" borderId="0" xfId="0" applyFont="1" applyBorder="1" applyAlignment="1">
      <alignment horizontal="center" vertical="center"/>
    </xf>
    <xf numFmtId="0" fontId="4" fillId="0" borderId="47" xfId="0" applyFont="1" applyBorder="1">
      <alignment vertical="center"/>
    </xf>
    <xf numFmtId="0" fontId="0" fillId="0" borderId="0" xfId="0" applyBorder="1" applyAlignment="1">
      <alignment horizontal="center" vertical="center" shrinkToFit="1"/>
    </xf>
    <xf numFmtId="0" fontId="17" fillId="0" borderId="0" xfId="0" applyFont="1" applyBorder="1" applyAlignment="1">
      <alignment horizontal="right" vertical="center"/>
    </xf>
    <xf numFmtId="0" fontId="4" fillId="0" borderId="48" xfId="0" applyFont="1" applyFill="1" applyBorder="1" applyAlignment="1">
      <alignment horizontal="left" vertical="center"/>
    </xf>
    <xf numFmtId="20" fontId="4" fillId="0" borderId="0" xfId="0" applyNumberFormat="1" applyFont="1">
      <alignment vertical="center"/>
    </xf>
    <xf numFmtId="178" fontId="20" fillId="3" borderId="0" xfId="0" applyNumberFormat="1" applyFont="1" applyFill="1" applyBorder="1" applyAlignment="1">
      <alignment horizontal="center" vertical="center"/>
    </xf>
    <xf numFmtId="0" fontId="17" fillId="0" borderId="0" xfId="0" applyFont="1" applyFill="1" applyBorder="1" applyAlignment="1">
      <alignment horizontal="right" vertical="center"/>
    </xf>
    <xf numFmtId="0" fontId="20" fillId="3" borderId="0" xfId="0" applyFont="1" applyFill="1" applyBorder="1" applyAlignment="1">
      <alignment vertical="center"/>
    </xf>
    <xf numFmtId="0" fontId="20" fillId="3" borderId="52" xfId="0" applyFont="1" applyFill="1" applyBorder="1" applyAlignment="1">
      <alignment vertical="center"/>
    </xf>
    <xf numFmtId="0" fontId="4" fillId="0" borderId="39" xfId="0" applyFont="1" applyBorder="1">
      <alignment vertical="center"/>
    </xf>
    <xf numFmtId="0" fontId="4" fillId="0" borderId="1" xfId="0" applyFont="1" applyBorder="1">
      <alignment vertical="center"/>
    </xf>
    <xf numFmtId="0" fontId="4" fillId="0" borderId="30" xfId="0" applyFont="1" applyBorder="1">
      <alignment vertical="center"/>
    </xf>
    <xf numFmtId="0" fontId="4" fillId="0" borderId="1" xfId="0" applyFont="1" applyBorder="1" applyAlignment="1">
      <alignment horizontal="center" vertical="center"/>
    </xf>
    <xf numFmtId="0" fontId="4" fillId="0" borderId="43" xfId="0" applyFont="1" applyBorder="1">
      <alignment vertical="center"/>
    </xf>
    <xf numFmtId="0" fontId="4" fillId="0" borderId="0" xfId="0" applyFont="1" applyAlignment="1">
      <alignment horizontal="right" vertical="center"/>
    </xf>
    <xf numFmtId="0" fontId="2" fillId="0" borderId="4" xfId="0" applyFont="1" applyFill="1" applyBorder="1">
      <alignment vertical="center"/>
    </xf>
    <xf numFmtId="0" fontId="4" fillId="0" borderId="4" xfId="0" applyFont="1" applyFill="1" applyBorder="1">
      <alignment vertical="center"/>
    </xf>
    <xf numFmtId="0" fontId="4" fillId="0" borderId="4" xfId="0" applyFont="1" applyFill="1" applyBorder="1" applyAlignment="1">
      <alignment horizontal="center" vertical="center"/>
    </xf>
    <xf numFmtId="0" fontId="4" fillId="0" borderId="6" xfId="0" applyFont="1" applyFill="1" applyBorder="1">
      <alignment vertical="center"/>
    </xf>
    <xf numFmtId="0" fontId="2" fillId="0" borderId="0" xfId="0" applyFont="1" applyFill="1" applyBorder="1">
      <alignment vertical="center"/>
    </xf>
    <xf numFmtId="0" fontId="4" fillId="0" borderId="0" xfId="0" applyFont="1" applyFill="1" applyBorder="1">
      <alignment vertical="center"/>
    </xf>
    <xf numFmtId="0" fontId="4" fillId="0" borderId="0" xfId="0" applyFont="1" applyFill="1" applyBorder="1" applyAlignment="1">
      <alignment horizontal="center" vertical="center"/>
    </xf>
    <xf numFmtId="0" fontId="4" fillId="0" borderId="47" xfId="0" applyFont="1" applyFill="1" applyBorder="1">
      <alignment vertical="center"/>
    </xf>
    <xf numFmtId="0" fontId="4" fillId="0" borderId="44" xfId="0" applyFont="1" applyBorder="1" applyAlignment="1">
      <alignment vertical="center"/>
    </xf>
    <xf numFmtId="0" fontId="4" fillId="0" borderId="0" xfId="0" applyFont="1" applyBorder="1" applyAlignment="1">
      <alignment vertical="center"/>
    </xf>
    <xf numFmtId="0" fontId="19" fillId="0" borderId="0" xfId="0" applyFont="1" applyFill="1" applyBorder="1" applyAlignment="1">
      <alignment horizontal="center" vertical="center"/>
    </xf>
    <xf numFmtId="0" fontId="19" fillId="0" borderId="0" xfId="0" applyFont="1" applyBorder="1" applyAlignment="1">
      <alignment vertical="center"/>
    </xf>
    <xf numFmtId="0" fontId="4" fillId="0" borderId="44" xfId="0" applyFont="1" applyFill="1" applyBorder="1">
      <alignment vertical="center"/>
    </xf>
    <xf numFmtId="0" fontId="17" fillId="0" borderId="0" xfId="0" applyFont="1" applyFill="1" applyBorder="1">
      <alignment vertical="center"/>
    </xf>
    <xf numFmtId="0" fontId="17" fillId="0" borderId="0" xfId="0" applyFont="1" applyBorder="1" applyAlignment="1" applyProtection="1">
      <alignment vertical="center"/>
    </xf>
    <xf numFmtId="0" fontId="0" fillId="0" borderId="0" xfId="0" applyBorder="1" applyAlignment="1">
      <alignment vertical="center"/>
    </xf>
    <xf numFmtId="0" fontId="0" fillId="0" borderId="0" xfId="0" applyFill="1" applyBorder="1" applyAlignment="1">
      <alignment vertical="center"/>
    </xf>
    <xf numFmtId="0" fontId="19" fillId="0" borderId="0" xfId="0" applyFont="1" applyFill="1" applyBorder="1" applyAlignment="1">
      <alignment vertical="center"/>
    </xf>
    <xf numFmtId="0" fontId="17" fillId="0" borderId="44" xfId="0" applyFont="1" applyFill="1" applyBorder="1">
      <alignment vertical="center"/>
    </xf>
    <xf numFmtId="0" fontId="17" fillId="0" borderId="0" xfId="0" applyFont="1" applyFill="1" applyBorder="1" applyAlignment="1">
      <alignment vertical="center"/>
    </xf>
    <xf numFmtId="0" fontId="17" fillId="0" borderId="0" xfId="0" applyFont="1" applyFill="1" applyBorder="1" applyAlignment="1">
      <alignment vertical="center" shrinkToFit="1"/>
    </xf>
    <xf numFmtId="0" fontId="0" fillId="0" borderId="0" xfId="0" applyFill="1" applyAlignment="1">
      <alignment vertical="center" shrinkToFit="1"/>
    </xf>
    <xf numFmtId="0" fontId="17" fillId="0" borderId="0" xfId="0" applyFont="1">
      <alignment vertical="center"/>
    </xf>
    <xf numFmtId="0" fontId="17" fillId="0" borderId="47" xfId="0" applyFont="1" applyFill="1" applyBorder="1">
      <alignment vertical="center"/>
    </xf>
    <xf numFmtId="0" fontId="4" fillId="0" borderId="47" xfId="0" applyFont="1" applyBorder="1" applyAlignment="1" applyProtection="1">
      <alignment vertical="center" wrapText="1"/>
      <protection locked="0"/>
    </xf>
    <xf numFmtId="0" fontId="17" fillId="0" borderId="44" xfId="0" applyFont="1" applyBorder="1">
      <alignment vertical="center"/>
    </xf>
    <xf numFmtId="0" fontId="17" fillId="4" borderId="0" xfId="0" applyFont="1" applyFill="1" applyBorder="1" applyAlignment="1">
      <alignment vertical="center" shrinkToFit="1"/>
    </xf>
    <xf numFmtId="0" fontId="17" fillId="4" borderId="0" xfId="0" applyFont="1" applyFill="1" applyBorder="1" applyAlignment="1">
      <alignment horizontal="right" vertical="center" shrinkToFit="1"/>
    </xf>
    <xf numFmtId="0" fontId="17" fillId="4" borderId="47" xfId="0" applyFont="1" applyFill="1" applyBorder="1" applyAlignment="1">
      <alignment vertical="center" shrinkToFit="1"/>
    </xf>
    <xf numFmtId="0" fontId="17" fillId="0" borderId="1" xfId="0" applyFont="1" applyBorder="1" applyAlignment="1">
      <alignment vertical="top" wrapText="1"/>
    </xf>
    <xf numFmtId="0" fontId="17" fillId="0" borderId="43" xfId="0" applyFont="1" applyBorder="1" applyAlignment="1">
      <alignment vertical="top" wrapText="1"/>
    </xf>
    <xf numFmtId="0" fontId="4" fillId="0" borderId="0" xfId="0" quotePrefix="1" applyFont="1" applyBorder="1" applyAlignment="1">
      <alignment horizontal="center" vertical="center"/>
    </xf>
    <xf numFmtId="49" fontId="0" fillId="0" borderId="74" xfId="0" applyNumberFormat="1" applyFill="1" applyBorder="1" applyAlignment="1">
      <alignment vertical="center"/>
    </xf>
    <xf numFmtId="0" fontId="17" fillId="0" borderId="0" xfId="0" applyFont="1" applyBorder="1" applyAlignment="1">
      <alignment vertical="top" wrapText="1"/>
    </xf>
    <xf numFmtId="0" fontId="17" fillId="0" borderId="47" xfId="0" applyFont="1" applyBorder="1" applyAlignment="1">
      <alignment vertical="top" wrapText="1"/>
    </xf>
    <xf numFmtId="0" fontId="17" fillId="0" borderId="0" xfId="0" applyFont="1" applyFill="1" applyBorder="1" applyAlignment="1"/>
    <xf numFmtId="0" fontId="4" fillId="3" borderId="0" xfId="0" applyFont="1" applyFill="1" applyBorder="1">
      <alignment vertical="center"/>
    </xf>
    <xf numFmtId="49" fontId="4" fillId="0" borderId="0" xfId="0" applyNumberFormat="1" applyFont="1" applyBorder="1">
      <alignment vertical="center"/>
    </xf>
    <xf numFmtId="0" fontId="17" fillId="0" borderId="52" xfId="0" applyFont="1" applyFill="1" applyBorder="1">
      <alignment vertical="center"/>
    </xf>
    <xf numFmtId="0" fontId="4" fillId="3" borderId="47" xfId="0" applyFont="1" applyFill="1" applyBorder="1">
      <alignment vertical="center"/>
    </xf>
    <xf numFmtId="0" fontId="4" fillId="5" borderId="0" xfId="0" applyFont="1" applyFill="1" applyBorder="1">
      <alignment vertical="center"/>
    </xf>
    <xf numFmtId="0" fontId="23" fillId="0" borderId="44" xfId="0" applyFont="1" applyBorder="1">
      <alignment vertical="center"/>
    </xf>
    <xf numFmtId="0" fontId="23" fillId="0" borderId="0" xfId="0" applyFont="1" applyBorder="1">
      <alignment vertical="center"/>
    </xf>
    <xf numFmtId="0" fontId="23" fillId="0" borderId="0" xfId="0" applyFont="1" applyBorder="1" applyAlignment="1">
      <alignment horizontal="right" vertical="center"/>
    </xf>
    <xf numFmtId="0" fontId="23" fillId="0" borderId="0" xfId="0" applyFont="1" applyBorder="1" applyAlignment="1" applyProtection="1">
      <alignment vertical="center"/>
    </xf>
    <xf numFmtId="49" fontId="21" fillId="2" borderId="0" xfId="0" applyNumberFormat="1" applyFont="1" applyFill="1" applyBorder="1" applyProtection="1">
      <alignment vertical="center"/>
      <protection locked="0"/>
    </xf>
    <xf numFmtId="49" fontId="21" fillId="2" borderId="0" xfId="0" applyNumberFormat="1" applyFont="1" applyFill="1" applyBorder="1" applyAlignment="1" applyProtection="1">
      <alignment horizontal="center" vertical="center"/>
      <protection locked="0"/>
    </xf>
    <xf numFmtId="0" fontId="23" fillId="0" borderId="0" xfId="0" applyFont="1" applyBorder="1" applyAlignment="1">
      <alignment horizontal="left" vertical="center"/>
    </xf>
    <xf numFmtId="0" fontId="4" fillId="5" borderId="52" xfId="0" applyFont="1" applyFill="1" applyBorder="1">
      <alignment vertical="center"/>
    </xf>
    <xf numFmtId="0" fontId="16" fillId="3" borderId="47" xfId="0" applyFont="1" applyFill="1" applyBorder="1" applyAlignment="1">
      <alignment horizontal="center" vertical="center"/>
    </xf>
    <xf numFmtId="0" fontId="17" fillId="0" borderId="0" xfId="0" applyFont="1" applyBorder="1" applyAlignment="1">
      <alignment horizontal="left" vertical="center" indent="1"/>
    </xf>
    <xf numFmtId="0" fontId="0" fillId="0" borderId="47" xfId="0" applyBorder="1" applyAlignment="1">
      <alignment vertical="center"/>
    </xf>
    <xf numFmtId="0" fontId="4" fillId="0" borderId="74" xfId="0" applyFont="1" applyBorder="1">
      <alignment vertical="center"/>
    </xf>
    <xf numFmtId="0" fontId="25" fillId="0" borderId="35" xfId="0" applyFont="1" applyBorder="1" applyAlignment="1">
      <alignment vertical="center"/>
    </xf>
    <xf numFmtId="0" fontId="4" fillId="0" borderId="4" xfId="0" applyFont="1" applyBorder="1" applyAlignment="1">
      <alignment horizontal="center" vertical="center"/>
    </xf>
    <xf numFmtId="0" fontId="4" fillId="0" borderId="6" xfId="0" applyFont="1" applyBorder="1" applyAlignment="1">
      <alignment horizontal="right" vertical="center"/>
    </xf>
    <xf numFmtId="0" fontId="17" fillId="0" borderId="0" xfId="0" applyFont="1" applyBorder="1" applyAlignment="1">
      <alignment horizontal="center" vertical="center" shrinkToFit="1"/>
    </xf>
    <xf numFmtId="0" fontId="0" fillId="0" borderId="0" xfId="0" applyBorder="1" applyAlignment="1">
      <alignment vertical="center" shrinkToFit="1"/>
    </xf>
    <xf numFmtId="0" fontId="26" fillId="0" borderId="44" xfId="0" applyFont="1" applyBorder="1" applyAlignment="1">
      <alignment horizontal="center" vertical="top"/>
    </xf>
    <xf numFmtId="0" fontId="4" fillId="0" borderId="44" xfId="0" applyFont="1" applyBorder="1" applyAlignment="1">
      <alignment horizontal="right" vertical="center"/>
    </xf>
    <xf numFmtId="0" fontId="4" fillId="0" borderId="44" xfId="0" applyFont="1" applyBorder="1" applyAlignment="1" applyProtection="1">
      <alignment vertical="center"/>
    </xf>
    <xf numFmtId="0" fontId="15" fillId="0" borderId="0" xfId="0" applyFont="1" applyBorder="1" applyAlignment="1" applyProtection="1">
      <alignment vertical="center" shrinkToFit="1"/>
    </xf>
    <xf numFmtId="0" fontId="13" fillId="0" borderId="0" xfId="0" applyFont="1" applyBorder="1" applyAlignment="1">
      <alignment horizontal="center" vertical="center" shrinkToFit="1"/>
    </xf>
    <xf numFmtId="0" fontId="15" fillId="0" borderId="47" xfId="0" applyFont="1" applyBorder="1" applyAlignment="1">
      <alignment horizontal="center" vertical="center" shrinkToFit="1"/>
    </xf>
    <xf numFmtId="0" fontId="13" fillId="0" borderId="44" xfId="0" applyFont="1" applyBorder="1" applyAlignment="1" applyProtection="1">
      <alignment vertical="center"/>
    </xf>
    <xf numFmtId="0" fontId="13" fillId="0" borderId="74" xfId="0" applyFont="1" applyBorder="1" applyAlignment="1">
      <alignment vertical="center"/>
    </xf>
    <xf numFmtId="0" fontId="13" fillId="0" borderId="74" xfId="0" applyFont="1" applyBorder="1" applyAlignment="1">
      <alignment horizontal="right" vertical="center"/>
    </xf>
    <xf numFmtId="0" fontId="18" fillId="0" borderId="74" xfId="0" applyFont="1" applyBorder="1" applyAlignment="1">
      <alignment horizontal="right" vertical="center"/>
    </xf>
    <xf numFmtId="0" fontId="13" fillId="0" borderId="0" xfId="0" applyFont="1" applyBorder="1" applyAlignment="1">
      <alignment vertical="center"/>
    </xf>
    <xf numFmtId="0" fontId="13" fillId="0" borderId="0" xfId="0" applyFont="1" applyBorder="1" applyAlignment="1">
      <alignment horizontal="left" vertical="center"/>
    </xf>
    <xf numFmtId="0" fontId="13" fillId="0" borderId="0" xfId="0" applyFont="1" applyBorder="1" applyAlignment="1">
      <alignment horizontal="right" vertical="center"/>
    </xf>
    <xf numFmtId="0" fontId="4" fillId="0" borderId="44" xfId="0" applyFont="1" applyBorder="1" applyProtection="1">
      <alignment vertical="center"/>
    </xf>
    <xf numFmtId="0" fontId="4" fillId="0" borderId="0" xfId="0" applyFont="1" applyBorder="1" applyAlignment="1"/>
    <xf numFmtId="0" fontId="0" fillId="0" borderId="47" xfId="0" applyBorder="1" applyAlignment="1" applyProtection="1">
      <alignment vertical="center" shrinkToFit="1"/>
      <protection locked="0"/>
    </xf>
    <xf numFmtId="0" fontId="17" fillId="0" borderId="0" xfId="0" applyFont="1" applyBorder="1" applyAlignment="1"/>
    <xf numFmtId="0" fontId="13" fillId="0" borderId="44" xfId="0" applyFont="1" applyBorder="1" applyAlignment="1">
      <alignment horizontal="center" vertical="top"/>
    </xf>
    <xf numFmtId="0" fontId="32" fillId="0" borderId="44" xfId="0" applyFont="1" applyBorder="1" applyAlignment="1">
      <alignment horizontal="center" vertical="center"/>
    </xf>
    <xf numFmtId="0" fontId="26" fillId="0" borderId="39" xfId="0" applyFont="1" applyBorder="1" applyAlignment="1">
      <alignment horizontal="center" vertical="top"/>
    </xf>
    <xf numFmtId="0" fontId="1" fillId="0" borderId="0" xfId="3" applyFill="1" applyProtection="1"/>
    <xf numFmtId="0" fontId="12" fillId="0" borderId="0" xfId="3" applyFont="1" applyFill="1" applyBorder="1" applyAlignment="1" applyProtection="1">
      <alignment horizontal="center" vertical="center" wrapText="1"/>
    </xf>
    <xf numFmtId="0" fontId="12" fillId="0" borderId="0" xfId="3" applyFont="1" applyFill="1" applyProtection="1"/>
    <xf numFmtId="0" fontId="12" fillId="0" borderId="80" xfId="3" applyFont="1" applyFill="1" applyBorder="1" applyAlignment="1" applyProtection="1">
      <alignment horizontal="center" vertical="center"/>
    </xf>
    <xf numFmtId="0" fontId="12" fillId="0" borderId="46" xfId="3" applyFont="1" applyFill="1" applyBorder="1" applyAlignment="1" applyProtection="1">
      <alignment horizontal="center" vertical="center"/>
    </xf>
    <xf numFmtId="0" fontId="0" fillId="0" borderId="0" xfId="0" applyFill="1" applyBorder="1" applyAlignment="1" applyProtection="1">
      <alignment vertical="center"/>
    </xf>
    <xf numFmtId="0" fontId="0" fillId="0" borderId="82" xfId="3" applyNumberFormat="1" applyFont="1" applyFill="1" applyBorder="1" applyAlignment="1" applyProtection="1">
      <alignment vertical="center"/>
    </xf>
    <xf numFmtId="0" fontId="0" fillId="0" borderId="31" xfId="0" applyNumberFormat="1" applyFill="1" applyBorder="1" applyAlignment="1" applyProtection="1">
      <alignment vertical="center"/>
    </xf>
    <xf numFmtId="3" fontId="18" fillId="0" borderId="0" xfId="3" applyNumberFormat="1" applyFont="1" applyFill="1" applyBorder="1" applyAlignment="1" applyProtection="1">
      <alignment vertical="center" wrapText="1"/>
    </xf>
    <xf numFmtId="3" fontId="1" fillId="0" borderId="84" xfId="3" applyNumberFormat="1" applyBorder="1" applyAlignment="1" applyProtection="1">
      <alignment vertical="center"/>
    </xf>
    <xf numFmtId="3" fontId="1" fillId="0" borderId="85" xfId="3" applyNumberFormat="1" applyBorder="1" applyAlignment="1" applyProtection="1">
      <alignment vertical="center"/>
    </xf>
    <xf numFmtId="3" fontId="1" fillId="0" borderId="86" xfId="3" applyNumberFormat="1" applyBorder="1" applyAlignment="1" applyProtection="1">
      <alignment vertical="center"/>
    </xf>
    <xf numFmtId="0" fontId="0" fillId="0" borderId="44" xfId="0" applyFill="1" applyBorder="1" applyAlignment="1" applyProtection="1">
      <alignment vertical="center"/>
    </xf>
    <xf numFmtId="0" fontId="0" fillId="0" borderId="45" xfId="0" applyFill="1" applyBorder="1" applyAlignment="1" applyProtection="1">
      <alignment vertical="center"/>
    </xf>
    <xf numFmtId="3" fontId="1" fillId="0" borderId="88" xfId="3" applyNumberFormat="1" applyBorder="1" applyAlignment="1" applyProtection="1">
      <alignment vertical="center"/>
    </xf>
    <xf numFmtId="3" fontId="1" fillId="0" borderId="89" xfId="3" applyNumberFormat="1" applyBorder="1" applyAlignment="1" applyProtection="1">
      <alignment vertical="center"/>
    </xf>
    <xf numFmtId="3" fontId="1" fillId="0" borderId="90" xfId="3" applyNumberFormat="1" applyBorder="1" applyAlignment="1" applyProtection="1">
      <alignment vertical="center"/>
    </xf>
    <xf numFmtId="0" fontId="0" fillId="0" borderId="91" xfId="0" applyFill="1" applyBorder="1" applyAlignment="1" applyProtection="1">
      <alignment vertical="center"/>
    </xf>
    <xf numFmtId="0" fontId="0" fillId="0" borderId="92" xfId="0" applyFill="1" applyBorder="1" applyAlignment="1" applyProtection="1">
      <alignment vertical="center"/>
    </xf>
    <xf numFmtId="0" fontId="0" fillId="0" borderId="0" xfId="0" applyFill="1" applyBorder="1" applyAlignment="1" applyProtection="1">
      <alignment vertical="center" wrapText="1"/>
    </xf>
    <xf numFmtId="3" fontId="1" fillId="0" borderId="93" xfId="3" applyNumberFormat="1" applyBorder="1" applyAlignment="1" applyProtection="1">
      <alignment vertical="center"/>
    </xf>
    <xf numFmtId="3" fontId="1" fillId="0" borderId="94" xfId="3" applyNumberFormat="1" applyBorder="1" applyAlignment="1" applyProtection="1">
      <alignment vertical="center"/>
    </xf>
    <xf numFmtId="3" fontId="1" fillId="0" borderId="95" xfId="3" applyNumberFormat="1" applyBorder="1" applyAlignment="1" applyProtection="1">
      <alignment vertical="center"/>
    </xf>
    <xf numFmtId="3" fontId="1" fillId="0" borderId="84" xfId="3" applyNumberFormat="1" applyFill="1" applyBorder="1" applyAlignment="1" applyProtection="1">
      <alignment vertical="center"/>
    </xf>
    <xf numFmtId="3" fontId="1" fillId="0" borderId="85" xfId="3" applyNumberFormat="1" applyFill="1" applyBorder="1" applyAlignment="1" applyProtection="1">
      <alignment vertical="center"/>
    </xf>
    <xf numFmtId="3" fontId="1" fillId="0" borderId="86" xfId="3" applyNumberFormat="1" applyFill="1" applyBorder="1" applyAlignment="1" applyProtection="1">
      <alignment vertical="center"/>
    </xf>
    <xf numFmtId="0" fontId="1" fillId="0" borderId="0" xfId="3" applyProtection="1"/>
    <xf numFmtId="0" fontId="0" fillId="0" borderId="0" xfId="0" applyProtection="1">
      <alignment vertical="center"/>
    </xf>
    <xf numFmtId="0" fontId="0" fillId="7" borderId="0" xfId="3" applyFont="1" applyFill="1" applyProtection="1"/>
    <xf numFmtId="3" fontId="18" fillId="7" borderId="0" xfId="3" applyNumberFormat="1" applyFont="1" applyFill="1" applyBorder="1" applyAlignment="1" applyProtection="1">
      <alignment vertical="center" wrapText="1"/>
    </xf>
    <xf numFmtId="0" fontId="0" fillId="8" borderId="0" xfId="3" applyFont="1" applyFill="1" applyProtection="1"/>
    <xf numFmtId="3" fontId="18" fillId="8" borderId="0" xfId="3" applyNumberFormat="1" applyFont="1" applyFill="1" applyBorder="1" applyAlignment="1" applyProtection="1">
      <alignment vertical="center" wrapText="1"/>
    </xf>
    <xf numFmtId="0" fontId="11" fillId="2" borderId="52" xfId="0" applyFont="1" applyFill="1" applyBorder="1" applyAlignment="1">
      <alignment vertical="center"/>
    </xf>
    <xf numFmtId="0" fontId="17" fillId="5" borderId="52" xfId="0" applyFont="1" applyFill="1" applyBorder="1" applyAlignment="1" applyProtection="1">
      <alignment vertical="center"/>
    </xf>
    <xf numFmtId="0" fontId="0" fillId="5" borderId="0" xfId="0" applyFill="1" applyBorder="1" applyAlignment="1" applyProtection="1"/>
    <xf numFmtId="0" fontId="17" fillId="5" borderId="0" xfId="0" applyFont="1" applyFill="1" applyBorder="1" applyAlignment="1" applyProtection="1"/>
    <xf numFmtId="0" fontId="4" fillId="2" borderId="46" xfId="0" applyFont="1" applyFill="1" applyBorder="1" applyAlignment="1">
      <alignment horizontal="center" vertical="center"/>
    </xf>
    <xf numFmtId="0" fontId="17" fillId="2" borderId="46" xfId="0" applyFont="1" applyFill="1" applyBorder="1" applyAlignment="1">
      <alignment horizontal="center" vertical="center"/>
    </xf>
    <xf numFmtId="176" fontId="12" fillId="2" borderId="26" xfId="0" applyNumberFormat="1" applyFont="1" applyFill="1" applyBorder="1" applyAlignment="1">
      <alignment vertical="center"/>
    </xf>
    <xf numFmtId="176" fontId="11" fillId="2" borderId="25" xfId="0" quotePrefix="1" applyNumberFormat="1" applyFont="1" applyFill="1" applyBorder="1" applyAlignment="1">
      <alignment vertical="center"/>
    </xf>
    <xf numFmtId="0" fontId="11" fillId="2" borderId="30" xfId="0" applyFont="1" applyFill="1" applyBorder="1">
      <alignment vertical="center"/>
    </xf>
    <xf numFmtId="0" fontId="11" fillId="2" borderId="31" xfId="0" applyFont="1" applyFill="1" applyBorder="1">
      <alignment vertical="center"/>
    </xf>
    <xf numFmtId="0" fontId="11" fillId="2" borderId="23" xfId="0" applyFont="1" applyFill="1" applyBorder="1">
      <alignment vertical="center"/>
    </xf>
    <xf numFmtId="0" fontId="11" fillId="2" borderId="26" xfId="0" applyFont="1" applyFill="1" applyBorder="1">
      <alignment vertical="center"/>
    </xf>
    <xf numFmtId="176" fontId="12" fillId="2" borderId="20" xfId="0" applyNumberFormat="1" applyFont="1" applyFill="1" applyBorder="1" applyAlignment="1">
      <alignment vertical="center"/>
    </xf>
    <xf numFmtId="176" fontId="11" fillId="2" borderId="18" xfId="0" quotePrefix="1" applyNumberFormat="1" applyFont="1" applyFill="1" applyBorder="1" applyAlignment="1">
      <alignment vertical="center"/>
    </xf>
    <xf numFmtId="0" fontId="0" fillId="4" borderId="96" xfId="0" applyFill="1" applyBorder="1" applyProtection="1">
      <alignment vertical="center"/>
    </xf>
    <xf numFmtId="0" fontId="0" fillId="4" borderId="97" xfId="0" applyFill="1" applyBorder="1" applyProtection="1">
      <alignment vertical="center"/>
    </xf>
    <xf numFmtId="0" fontId="0" fillId="4" borderId="98" xfId="0" applyFill="1" applyBorder="1" applyProtection="1">
      <alignment vertical="center"/>
    </xf>
    <xf numFmtId="0" fontId="0" fillId="4" borderId="99" xfId="0" applyFill="1" applyBorder="1" applyProtection="1">
      <alignment vertical="center"/>
    </xf>
    <xf numFmtId="0" fontId="0" fillId="4" borderId="100" xfId="0" applyFill="1" applyBorder="1" applyProtection="1">
      <alignment vertical="center"/>
    </xf>
    <xf numFmtId="0" fontId="0" fillId="4" borderId="101" xfId="0" applyFill="1" applyBorder="1" applyProtection="1">
      <alignment vertical="center"/>
    </xf>
    <xf numFmtId="0" fontId="0" fillId="0" borderId="0" xfId="0" applyFont="1">
      <alignment vertical="center"/>
    </xf>
    <xf numFmtId="0" fontId="0" fillId="4" borderId="99" xfId="0" applyFont="1" applyFill="1" applyBorder="1" applyProtection="1">
      <alignment vertical="center"/>
    </xf>
    <xf numFmtId="0" fontId="0" fillId="4" borderId="100" xfId="0" applyFont="1" applyFill="1" applyBorder="1" applyProtection="1">
      <alignment vertical="center"/>
    </xf>
    <xf numFmtId="0" fontId="0" fillId="9" borderId="100" xfId="0" applyFont="1" applyFill="1" applyBorder="1" applyProtection="1">
      <alignment vertical="center"/>
    </xf>
    <xf numFmtId="0" fontId="2" fillId="4" borderId="100" xfId="0" applyFont="1" applyFill="1" applyBorder="1" applyProtection="1">
      <alignment vertical="center"/>
    </xf>
    <xf numFmtId="0" fontId="0" fillId="8" borderId="100" xfId="0" applyFont="1" applyFill="1" applyBorder="1" applyProtection="1">
      <alignment vertical="center"/>
    </xf>
    <xf numFmtId="0" fontId="0" fillId="10" borderId="100" xfId="0" applyFont="1" applyFill="1" applyBorder="1" applyProtection="1">
      <alignment vertical="center"/>
    </xf>
    <xf numFmtId="0" fontId="0" fillId="4" borderId="102" xfId="0" applyFill="1" applyBorder="1" applyProtection="1">
      <alignment vertical="center"/>
    </xf>
    <xf numFmtId="0" fontId="0" fillId="4" borderId="103" xfId="0" applyFill="1" applyBorder="1" applyProtection="1">
      <alignment vertical="center"/>
    </xf>
    <xf numFmtId="0" fontId="0" fillId="4" borderId="104" xfId="0" applyFill="1" applyBorder="1" applyProtection="1">
      <alignment vertical="center"/>
    </xf>
    <xf numFmtId="0" fontId="12" fillId="2" borderId="0" xfId="0" applyFont="1" applyFill="1" applyBorder="1" applyAlignment="1" applyProtection="1">
      <alignment horizontal="center" vertical="center"/>
      <protection locked="0"/>
    </xf>
    <xf numFmtId="0" fontId="4" fillId="8" borderId="0" xfId="0" applyFont="1" applyFill="1">
      <alignment vertical="center"/>
    </xf>
    <xf numFmtId="3" fontId="41" fillId="0" borderId="90" xfId="3" applyNumberFormat="1" applyFont="1" applyFill="1" applyBorder="1"/>
    <xf numFmtId="0" fontId="1" fillId="0" borderId="88" xfId="3" applyBorder="1" applyProtection="1"/>
    <xf numFmtId="0" fontId="1" fillId="0" borderId="89" xfId="3" applyBorder="1" applyProtection="1"/>
    <xf numFmtId="0" fontId="4" fillId="0" borderId="88" xfId="0" applyFont="1" applyBorder="1">
      <alignment vertical="center"/>
    </xf>
    <xf numFmtId="0" fontId="4" fillId="0" borderId="89" xfId="0" applyFont="1" applyBorder="1">
      <alignment vertical="center"/>
    </xf>
    <xf numFmtId="0" fontId="4" fillId="0" borderId="90" xfId="0" applyFont="1" applyBorder="1">
      <alignment vertical="center"/>
    </xf>
    <xf numFmtId="0" fontId="4" fillId="0" borderId="105" xfId="0" applyFont="1" applyBorder="1">
      <alignment vertical="center"/>
    </xf>
    <xf numFmtId="0" fontId="4" fillId="0" borderId="106" xfId="0" applyFont="1" applyBorder="1">
      <alignment vertical="center"/>
    </xf>
    <xf numFmtId="0" fontId="4" fillId="0" borderId="107" xfId="0" applyFont="1" applyBorder="1">
      <alignment vertical="center"/>
    </xf>
    <xf numFmtId="0" fontId="15" fillId="0" borderId="74" xfId="0" applyFont="1" applyBorder="1" applyAlignment="1">
      <alignment horizontal="right" vertical="center"/>
    </xf>
    <xf numFmtId="0" fontId="17" fillId="0" borderId="0" xfId="0" applyFont="1" applyFill="1" applyBorder="1" applyAlignment="1">
      <alignment horizontal="center" vertical="center"/>
    </xf>
    <xf numFmtId="49" fontId="18" fillId="0" borderId="6" xfId="0" applyNumberFormat="1" applyFont="1" applyBorder="1" applyAlignment="1" applyProtection="1">
      <alignment vertical="center"/>
    </xf>
    <xf numFmtId="49" fontId="18" fillId="0" borderId="47" xfId="0" applyNumberFormat="1" applyFont="1" applyBorder="1" applyAlignment="1" applyProtection="1">
      <alignment vertical="center"/>
    </xf>
    <xf numFmtId="0" fontId="0" fillId="0" borderId="47" xfId="0" applyBorder="1" applyAlignment="1" applyProtection="1">
      <alignment vertical="center" shrinkToFit="1"/>
    </xf>
    <xf numFmtId="0" fontId="18" fillId="0" borderId="0" xfId="0" applyFont="1" applyBorder="1" applyAlignment="1" applyProtection="1">
      <alignment vertical="center"/>
    </xf>
    <xf numFmtId="0" fontId="4" fillId="0" borderId="47" xfId="0" applyFont="1" applyBorder="1" applyAlignment="1" applyProtection="1">
      <alignment vertical="center" wrapText="1"/>
    </xf>
    <xf numFmtId="0" fontId="11" fillId="2" borderId="23" xfId="0" applyFont="1" applyFill="1" applyBorder="1" applyAlignment="1" applyProtection="1">
      <alignment vertical="center" shrinkToFit="1"/>
      <protection locked="0"/>
    </xf>
    <xf numFmtId="0" fontId="11" fillId="2" borderId="30" xfId="0" applyFont="1" applyFill="1" applyBorder="1" applyAlignment="1" applyProtection="1">
      <alignment vertical="center" shrinkToFit="1"/>
      <protection locked="0"/>
    </xf>
    <xf numFmtId="0" fontId="11" fillId="2" borderId="26" xfId="0" applyFont="1" applyFill="1" applyBorder="1" applyAlignment="1" applyProtection="1">
      <alignment vertical="center" shrinkToFit="1"/>
      <protection locked="0"/>
    </xf>
    <xf numFmtId="0" fontId="11" fillId="2" borderId="31" xfId="0" applyFont="1" applyFill="1" applyBorder="1" applyAlignment="1" applyProtection="1">
      <alignment vertical="center" shrinkToFit="1"/>
      <protection locked="0"/>
    </xf>
    <xf numFmtId="0" fontId="0" fillId="11" borderId="100" xfId="0" applyFont="1" applyFill="1" applyBorder="1" applyProtection="1">
      <alignment vertical="center"/>
    </xf>
    <xf numFmtId="0" fontId="27" fillId="4" borderId="100" xfId="0" applyFont="1" applyFill="1" applyBorder="1" applyProtection="1">
      <alignment vertical="center"/>
    </xf>
    <xf numFmtId="0" fontId="11" fillId="3" borderId="16" xfId="0" applyFont="1" applyFill="1" applyBorder="1" applyAlignment="1">
      <alignment horizontal="center" vertical="center"/>
    </xf>
    <xf numFmtId="176" fontId="11" fillId="2" borderId="15" xfId="0" quotePrefix="1" applyNumberFormat="1" applyFont="1" applyFill="1" applyBorder="1" applyAlignment="1" applyProtection="1">
      <alignment vertical="center"/>
      <protection locked="0"/>
    </xf>
    <xf numFmtId="176" fontId="12" fillId="2" borderId="17" xfId="0" applyNumberFormat="1" applyFont="1" applyFill="1" applyBorder="1" applyAlignment="1" applyProtection="1">
      <alignment vertical="center"/>
      <protection locked="0"/>
    </xf>
    <xf numFmtId="176" fontId="11" fillId="2" borderId="29" xfId="0" quotePrefix="1" applyNumberFormat="1" applyFont="1" applyFill="1" applyBorder="1" applyAlignment="1" applyProtection="1">
      <alignment vertical="center"/>
      <protection locked="0"/>
    </xf>
    <xf numFmtId="176" fontId="12" fillId="2" borderId="34" xfId="0" applyNumberFormat="1" applyFont="1" applyFill="1" applyBorder="1" applyAlignment="1" applyProtection="1">
      <alignment vertical="center"/>
      <protection locked="0"/>
    </xf>
    <xf numFmtId="3" fontId="1" fillId="0" borderId="108" xfId="3" applyNumberFormat="1" applyBorder="1" applyAlignment="1" applyProtection="1">
      <alignment vertical="center"/>
    </xf>
    <xf numFmtId="3" fontId="1" fillId="0" borderId="109" xfId="3" applyNumberFormat="1" applyBorder="1" applyAlignment="1" applyProtection="1">
      <alignment vertical="center"/>
    </xf>
    <xf numFmtId="3" fontId="1" fillId="0" borderId="110" xfId="3" applyNumberFormat="1" applyBorder="1" applyAlignment="1" applyProtection="1">
      <alignment vertical="center"/>
    </xf>
    <xf numFmtId="3" fontId="41" fillId="0" borderId="110" xfId="3" applyNumberFormat="1" applyFont="1" applyFill="1" applyBorder="1"/>
    <xf numFmtId="3" fontId="41" fillId="0" borderId="95" xfId="3" applyNumberFormat="1" applyFont="1" applyFill="1" applyBorder="1"/>
    <xf numFmtId="0" fontId="1" fillId="0" borderId="108" xfId="3" applyBorder="1" applyProtection="1"/>
    <xf numFmtId="0" fontId="1" fillId="0" borderId="109" xfId="3" applyBorder="1" applyProtection="1"/>
    <xf numFmtId="0" fontId="1" fillId="0" borderId="93" xfId="3" applyBorder="1" applyProtection="1"/>
    <xf numFmtId="0" fontId="1" fillId="0" borderId="94" xfId="3" applyBorder="1" applyProtection="1"/>
    <xf numFmtId="0" fontId="4" fillId="0" borderId="108" xfId="0" applyFont="1" applyBorder="1">
      <alignment vertical="center"/>
    </xf>
    <xf numFmtId="0" fontId="4" fillId="0" borderId="109" xfId="0" applyFont="1" applyBorder="1">
      <alignment vertical="center"/>
    </xf>
    <xf numFmtId="0" fontId="4" fillId="0" borderId="93" xfId="0" applyFont="1" applyBorder="1">
      <alignment vertical="center"/>
    </xf>
    <xf numFmtId="0" fontId="4" fillId="0" borderId="94" xfId="0" applyFont="1" applyBorder="1">
      <alignment vertical="center"/>
    </xf>
    <xf numFmtId="0" fontId="4" fillId="0" borderId="110" xfId="0" applyFont="1" applyBorder="1">
      <alignment vertical="center"/>
    </xf>
    <xf numFmtId="0" fontId="4" fillId="0" borderId="95" xfId="0" applyFont="1" applyBorder="1">
      <alignment vertical="center"/>
    </xf>
    <xf numFmtId="0" fontId="4" fillId="0" borderId="1" xfId="0" applyFont="1" applyBorder="1" applyAlignment="1">
      <alignment horizontal="center" vertical="center"/>
    </xf>
    <xf numFmtId="0" fontId="0" fillId="0" borderId="0" xfId="0" applyBorder="1" applyAlignment="1">
      <alignment vertical="center"/>
    </xf>
    <xf numFmtId="0" fontId="17" fillId="5" borderId="0" xfId="0" applyFont="1" applyFill="1" applyBorder="1" applyAlignment="1" applyProtection="1">
      <alignment horizontal="left"/>
    </xf>
    <xf numFmtId="0" fontId="0" fillId="5" borderId="0" xfId="0" applyFill="1" applyBorder="1" applyAlignment="1" applyProtection="1">
      <alignment horizontal="left"/>
    </xf>
    <xf numFmtId="0" fontId="0" fillId="5" borderId="52" xfId="0" applyFill="1" applyBorder="1" applyAlignment="1" applyProtection="1">
      <alignment horizontal="left" vertical="center"/>
    </xf>
    <xf numFmtId="0" fontId="0" fillId="0" borderId="47" xfId="0" applyBorder="1" applyAlignment="1">
      <alignment vertical="center"/>
    </xf>
    <xf numFmtId="0" fontId="12" fillId="2" borderId="0" xfId="0" applyFont="1" applyFill="1" applyBorder="1" applyAlignment="1">
      <alignment horizontal="center" vertical="center"/>
    </xf>
    <xf numFmtId="49" fontId="43" fillId="0" borderId="0" xfId="0" applyNumberFormat="1" applyFont="1" applyBorder="1" applyAlignment="1" applyProtection="1">
      <alignment horizontal="right" vertical="center"/>
    </xf>
    <xf numFmtId="49" fontId="11" fillId="0" borderId="0" xfId="0" applyNumberFormat="1" applyFont="1" applyFill="1" applyBorder="1" applyAlignment="1" applyProtection="1">
      <alignment horizontal="center" vertical="center"/>
      <protection locked="0"/>
    </xf>
    <xf numFmtId="49" fontId="12" fillId="0" borderId="0" xfId="0" applyNumberFormat="1" applyFont="1" applyFill="1" applyBorder="1" applyAlignment="1" applyProtection="1">
      <alignment horizontal="center" vertical="center"/>
      <protection locked="0"/>
    </xf>
    <xf numFmtId="0" fontId="4" fillId="0" borderId="0" xfId="0" quotePrefix="1" applyFont="1" applyFill="1" applyBorder="1" applyAlignment="1">
      <alignment horizontal="center" vertical="center"/>
    </xf>
    <xf numFmtId="49" fontId="11" fillId="0" borderId="0" xfId="0" quotePrefix="1" applyNumberFormat="1" applyFont="1" applyFill="1" applyBorder="1" applyAlignment="1" applyProtection="1">
      <alignment horizontal="center" vertical="center"/>
      <protection locked="0"/>
    </xf>
    <xf numFmtId="49" fontId="17" fillId="0" borderId="0" xfId="0" applyNumberFormat="1" applyFont="1" applyBorder="1" applyAlignment="1" applyProtection="1">
      <alignment horizontal="right" vertical="center"/>
    </xf>
    <xf numFmtId="49" fontId="0" fillId="0" borderId="0" xfId="0" applyNumberFormat="1" applyFill="1" applyBorder="1" applyAlignment="1">
      <alignment vertical="center"/>
    </xf>
    <xf numFmtId="49" fontId="11" fillId="0" borderId="0" xfId="0" applyNumberFormat="1" applyFont="1" applyFill="1" applyBorder="1" applyAlignment="1">
      <alignment horizontal="center" vertical="center"/>
    </xf>
    <xf numFmtId="49" fontId="12" fillId="0" borderId="0" xfId="0" applyNumberFormat="1" applyFont="1" applyFill="1" applyBorder="1" applyAlignment="1">
      <alignment horizontal="center" vertical="center"/>
    </xf>
    <xf numFmtId="0" fontId="19" fillId="0" borderId="47" xfId="0" applyFont="1" applyBorder="1" applyAlignment="1">
      <alignment vertical="center"/>
    </xf>
    <xf numFmtId="0" fontId="4" fillId="0" borderId="47" xfId="0" applyFont="1" applyBorder="1" applyAlignment="1">
      <alignment vertical="center"/>
    </xf>
    <xf numFmtId="49" fontId="4" fillId="0" borderId="47" xfId="0" applyNumberFormat="1" applyFont="1" applyBorder="1" applyAlignment="1" applyProtection="1">
      <alignment horizontal="center" vertical="center"/>
      <protection locked="0"/>
    </xf>
    <xf numFmtId="0" fontId="0" fillId="0" borderId="47" xfId="0" applyBorder="1" applyAlignment="1">
      <alignment vertical="center" shrinkToFit="1"/>
    </xf>
    <xf numFmtId="0" fontId="17" fillId="0" borderId="47" xfId="0" applyFont="1" applyBorder="1" applyAlignment="1">
      <alignment vertical="center"/>
    </xf>
    <xf numFmtId="0" fontId="18" fillId="0" borderId="47" xfId="0" applyFont="1" applyBorder="1" applyAlignment="1" applyProtection="1">
      <alignment vertical="center"/>
      <protection locked="0"/>
    </xf>
    <xf numFmtId="0" fontId="4" fillId="0" borderId="39" xfId="0" applyFont="1" applyBorder="1" applyAlignment="1">
      <alignment horizontal="right" vertical="center"/>
    </xf>
    <xf numFmtId="0" fontId="17" fillId="0" borderId="1" xfId="0" applyFont="1" applyBorder="1" applyAlignment="1">
      <alignment vertical="center"/>
    </xf>
    <xf numFmtId="49" fontId="11" fillId="0" borderId="0" xfId="0" quotePrefix="1" applyNumberFormat="1" applyFont="1" applyFill="1" applyBorder="1" applyAlignment="1">
      <alignment horizontal="center" vertical="center"/>
    </xf>
    <xf numFmtId="49" fontId="17" fillId="0" borderId="0" xfId="0" applyNumberFormat="1" applyFont="1" applyBorder="1" applyAlignment="1" applyProtection="1">
      <alignment horizontal="right" vertical="center"/>
      <protection locked="0"/>
    </xf>
    <xf numFmtId="0" fontId="4" fillId="0" borderId="4" xfId="0" applyFont="1" applyBorder="1" applyAlignment="1">
      <alignment horizontal="center" vertical="center"/>
    </xf>
    <xf numFmtId="0" fontId="17" fillId="0" borderId="0" xfId="0" applyFont="1" applyBorder="1" applyAlignment="1">
      <alignment horizontal="left" vertical="center"/>
    </xf>
    <xf numFmtId="0" fontId="7" fillId="0" borderId="0" xfId="0" applyFont="1" applyAlignment="1">
      <alignment horizontal="center" vertical="center"/>
    </xf>
    <xf numFmtId="0" fontId="4" fillId="0" borderId="4" xfId="0" applyFont="1" applyBorder="1" applyAlignment="1">
      <alignment horizontal="center" vertical="center"/>
    </xf>
    <xf numFmtId="0" fontId="4" fillId="0" borderId="1" xfId="0" applyFont="1" applyBorder="1" applyAlignment="1">
      <alignment horizontal="center" vertical="center"/>
    </xf>
    <xf numFmtId="49" fontId="43" fillId="0" borderId="0" xfId="0" applyNumberFormat="1" applyFont="1" applyBorder="1" applyAlignment="1" applyProtection="1">
      <alignment horizontal="right" vertical="center"/>
    </xf>
    <xf numFmtId="0" fontId="0" fillId="0" borderId="47" xfId="0" applyBorder="1" applyAlignment="1">
      <alignment vertical="center"/>
    </xf>
    <xf numFmtId="0" fontId="0" fillId="0" borderId="0" xfId="0" applyBorder="1" applyAlignment="1">
      <alignment vertical="center"/>
    </xf>
    <xf numFmtId="0" fontId="12" fillId="2" borderId="0" xfId="0" applyFont="1" applyFill="1" applyBorder="1" applyAlignment="1" applyProtection="1">
      <alignment horizontal="center" vertical="center"/>
      <protection locked="0"/>
    </xf>
    <xf numFmtId="0" fontId="0" fillId="0" borderId="0" xfId="0" applyBorder="1" applyAlignment="1">
      <alignment horizontal="center" vertical="center" shrinkToFit="1"/>
    </xf>
    <xf numFmtId="0" fontId="23" fillId="0" borderId="0" xfId="0" applyFont="1" applyBorder="1" applyAlignment="1">
      <alignment horizontal="left" vertical="center"/>
    </xf>
    <xf numFmtId="3" fontId="1" fillId="0" borderId="14" xfId="3" applyNumberFormat="1" applyBorder="1" applyAlignment="1" applyProtection="1">
      <alignment vertical="center"/>
    </xf>
    <xf numFmtId="3" fontId="1" fillId="0" borderId="112" xfId="3" applyNumberFormat="1" applyBorder="1" applyAlignment="1" applyProtection="1">
      <alignment vertical="center"/>
    </xf>
    <xf numFmtId="3" fontId="1" fillId="0" borderId="81" xfId="3" applyNumberFormat="1" applyBorder="1" applyAlignment="1" applyProtection="1">
      <alignment vertical="center"/>
    </xf>
    <xf numFmtId="0" fontId="4" fillId="0" borderId="113" xfId="0" applyFont="1" applyBorder="1">
      <alignment vertical="center"/>
    </xf>
    <xf numFmtId="0" fontId="4" fillId="0" borderId="114" xfId="0" applyFont="1" applyBorder="1">
      <alignment vertical="center"/>
    </xf>
    <xf numFmtId="0" fontId="4" fillId="0" borderId="115" xfId="0" applyFont="1" applyBorder="1">
      <alignment vertical="center"/>
    </xf>
    <xf numFmtId="3" fontId="0" fillId="0" borderId="31" xfId="0" applyNumberFormat="1" applyFill="1" applyBorder="1" applyAlignment="1" applyProtection="1">
      <alignment vertical="center"/>
    </xf>
    <xf numFmtId="0" fontId="45" fillId="0" borderId="0" xfId="0" applyFont="1">
      <alignment vertical="center"/>
    </xf>
    <xf numFmtId="0" fontId="4" fillId="0" borderId="2" xfId="0" applyFont="1" applyBorder="1" applyAlignment="1">
      <alignment horizontal="center" vertical="center"/>
    </xf>
    <xf numFmtId="0" fontId="4" fillId="0" borderId="8"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5"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0" fillId="0" borderId="6" xfId="0" applyBorder="1" applyAlignment="1">
      <alignment horizontal="center" vertical="center" wrapText="1"/>
    </xf>
    <xf numFmtId="0" fontId="0" fillId="0" borderId="9" xfId="0" applyBorder="1" applyAlignment="1">
      <alignment horizontal="center" vertical="center" wrapText="1"/>
    </xf>
    <xf numFmtId="0" fontId="0" fillId="0" borderId="12" xfId="0" applyBorder="1" applyAlignment="1">
      <alignment horizontal="center" vertical="center" wrapText="1"/>
    </xf>
    <xf numFmtId="0" fontId="6" fillId="0" borderId="0" xfId="0" applyFont="1" applyBorder="1" applyAlignment="1">
      <alignment horizontal="center" vertical="center"/>
    </xf>
    <xf numFmtId="0" fontId="7" fillId="0" borderId="0" xfId="0" applyFont="1" applyAlignment="1">
      <alignment horizontal="center" vertical="center"/>
    </xf>
    <xf numFmtId="0" fontId="8" fillId="2" borderId="1" xfId="0" applyFont="1" applyFill="1" applyBorder="1" applyAlignment="1" applyProtection="1">
      <alignment horizontal="right" vertical="center"/>
      <protection locked="0"/>
    </xf>
    <xf numFmtId="0" fontId="10" fillId="2" borderId="1" xfId="0" applyFont="1" applyFill="1" applyBorder="1" applyAlignment="1" applyProtection="1">
      <alignment horizontal="right" vertical="center"/>
      <protection locked="0"/>
    </xf>
    <xf numFmtId="0" fontId="8" fillId="2" borderId="1" xfId="0" applyFont="1" applyFill="1" applyBorder="1" applyAlignment="1" applyProtection="1">
      <alignment vertical="center"/>
      <protection locked="0"/>
    </xf>
    <xf numFmtId="0" fontId="10" fillId="2" borderId="1" xfId="0" applyFont="1" applyFill="1" applyBorder="1" applyAlignment="1" applyProtection="1">
      <alignment vertical="center"/>
      <protection locked="0"/>
    </xf>
    <xf numFmtId="0" fontId="0" fillId="0" borderId="5" xfId="0" applyBorder="1" applyAlignment="1">
      <alignment horizontal="center" vertical="center" wrapText="1"/>
    </xf>
    <xf numFmtId="0" fontId="0" fillId="0" borderId="11" xfId="0" applyBorder="1" applyAlignment="1">
      <alignment horizontal="center" vertical="center" wrapText="1"/>
    </xf>
    <xf numFmtId="0" fontId="4" fillId="0" borderId="6" xfId="0" applyFont="1" applyBorder="1" applyAlignment="1">
      <alignment horizontal="center" vertical="center"/>
    </xf>
    <xf numFmtId="0" fontId="4" fillId="0" borderId="7"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34" fillId="0" borderId="0" xfId="3" applyFont="1" applyFill="1" applyBorder="1" applyAlignment="1" applyProtection="1">
      <alignment horizontal="center" vertical="center" wrapText="1"/>
    </xf>
    <xf numFmtId="0" fontId="12" fillId="0" borderId="77" xfId="3" applyFont="1" applyFill="1" applyBorder="1" applyAlignment="1" applyProtection="1">
      <alignment horizontal="center" vertical="center"/>
    </xf>
    <xf numFmtId="0" fontId="0" fillId="0" borderId="78" xfId="0" applyFill="1" applyBorder="1" applyAlignment="1" applyProtection="1">
      <alignment horizontal="center" vertical="center"/>
    </xf>
    <xf numFmtId="0" fontId="12" fillId="0" borderId="79" xfId="3" applyFont="1" applyFill="1" applyBorder="1" applyAlignment="1" applyProtection="1">
      <alignment horizontal="center" vertical="center" wrapText="1"/>
    </xf>
    <xf numFmtId="0" fontId="0" fillId="0" borderId="81" xfId="0" applyFill="1" applyBorder="1" applyAlignment="1" applyProtection="1">
      <alignment vertical="center"/>
    </xf>
    <xf numFmtId="176" fontId="11" fillId="2" borderId="16" xfId="0" quotePrefix="1" applyNumberFormat="1" applyFont="1" applyFill="1" applyBorder="1" applyAlignment="1" applyProtection="1">
      <alignment horizontal="center" vertical="center"/>
      <protection locked="0"/>
    </xf>
    <xf numFmtId="176" fontId="12" fillId="2" borderId="17" xfId="0" applyNumberFormat="1" applyFont="1" applyFill="1" applyBorder="1" applyAlignment="1" applyProtection="1">
      <alignment horizontal="center" vertical="center"/>
      <protection locked="0"/>
    </xf>
    <xf numFmtId="176" fontId="11" fillId="3" borderId="15" xfId="0" quotePrefix="1" applyNumberFormat="1" applyFont="1" applyFill="1" applyBorder="1" applyAlignment="1">
      <alignment vertical="center"/>
    </xf>
    <xf numFmtId="176" fontId="11" fillId="3" borderId="21" xfId="0" quotePrefix="1" applyNumberFormat="1" applyFont="1" applyFill="1" applyBorder="1" applyAlignment="1">
      <alignment vertical="center"/>
    </xf>
    <xf numFmtId="0" fontId="11" fillId="2" borderId="25" xfId="0" applyFont="1" applyFill="1" applyBorder="1" applyAlignment="1" applyProtection="1">
      <alignment horizontal="left" vertical="center" shrinkToFit="1"/>
      <protection locked="0"/>
    </xf>
    <xf numFmtId="0" fontId="11" fillId="2" borderId="23" xfId="0" applyFont="1" applyFill="1" applyBorder="1" applyAlignment="1" applyProtection="1">
      <alignment horizontal="left" vertical="center" shrinkToFit="1"/>
      <protection locked="0"/>
    </xf>
    <xf numFmtId="176" fontId="11" fillId="2" borderId="25" xfId="0" quotePrefix="1" applyNumberFormat="1" applyFont="1" applyFill="1" applyBorder="1" applyAlignment="1" applyProtection="1">
      <alignment horizontal="center" vertical="center"/>
      <protection locked="0"/>
    </xf>
    <xf numFmtId="176" fontId="12" fillId="2" borderId="23" xfId="0" applyNumberFormat="1" applyFont="1" applyFill="1" applyBorder="1" applyAlignment="1" applyProtection="1">
      <alignment horizontal="center" vertical="center"/>
      <protection locked="0"/>
    </xf>
    <xf numFmtId="176" fontId="11" fillId="2" borderId="23" xfId="0" quotePrefix="1" applyNumberFormat="1" applyFont="1" applyFill="1" applyBorder="1" applyAlignment="1" applyProtection="1">
      <alignment horizontal="center" vertical="center"/>
      <protection locked="0"/>
    </xf>
    <xf numFmtId="176" fontId="12" fillId="2" borderId="26" xfId="0" applyNumberFormat="1" applyFont="1" applyFill="1" applyBorder="1" applyAlignment="1" applyProtection="1">
      <alignment horizontal="center" vertical="center"/>
      <protection locked="0"/>
    </xf>
    <xf numFmtId="176" fontId="11" fillId="3" borderId="25" xfId="0" quotePrefix="1" applyNumberFormat="1" applyFont="1" applyFill="1" applyBorder="1" applyAlignment="1">
      <alignment vertical="center"/>
    </xf>
    <xf numFmtId="176" fontId="11" fillId="3" borderId="27" xfId="0" quotePrefix="1" applyNumberFormat="1" applyFont="1" applyFill="1" applyBorder="1" applyAlignment="1">
      <alignment vertical="center"/>
    </xf>
    <xf numFmtId="0" fontId="11" fillId="2" borderId="15" xfId="0" applyFont="1" applyFill="1" applyBorder="1" applyAlignment="1" applyProtection="1">
      <alignment vertical="center" shrinkToFit="1"/>
      <protection locked="0"/>
    </xf>
    <xf numFmtId="0" fontId="12" fillId="2" borderId="16" xfId="0" applyFont="1" applyFill="1" applyBorder="1" applyAlignment="1" applyProtection="1">
      <alignment vertical="center" shrinkToFit="1"/>
      <protection locked="0"/>
    </xf>
    <xf numFmtId="0" fontId="12" fillId="2" borderId="17" xfId="0" applyFont="1" applyFill="1" applyBorder="1" applyAlignment="1" applyProtection="1">
      <alignment vertical="center" shrinkToFit="1"/>
      <protection locked="0"/>
    </xf>
    <xf numFmtId="176" fontId="11" fillId="2" borderId="15" xfId="0" quotePrefix="1" applyNumberFormat="1" applyFont="1" applyFill="1" applyBorder="1" applyAlignment="1" applyProtection="1">
      <alignment horizontal="center" vertical="center"/>
      <protection locked="0"/>
    </xf>
    <xf numFmtId="176" fontId="12" fillId="2" borderId="16" xfId="0" applyNumberFormat="1" applyFont="1" applyFill="1" applyBorder="1" applyAlignment="1" applyProtection="1">
      <alignment horizontal="center" vertical="center"/>
      <protection locked="0"/>
    </xf>
    <xf numFmtId="3" fontId="18" fillId="0" borderId="83" xfId="3" applyNumberFormat="1" applyFont="1" applyFill="1" applyBorder="1" applyAlignment="1" applyProtection="1">
      <alignment horizontal="center" vertical="center" wrapText="1"/>
    </xf>
    <xf numFmtId="3" fontId="18" fillId="0" borderId="87" xfId="3" applyNumberFormat="1" applyFont="1" applyFill="1" applyBorder="1" applyAlignment="1" applyProtection="1">
      <alignment horizontal="center" vertical="center" wrapText="1"/>
    </xf>
    <xf numFmtId="3" fontId="18" fillId="0" borderId="81" xfId="3" applyNumberFormat="1" applyFont="1" applyFill="1" applyBorder="1" applyAlignment="1" applyProtection="1">
      <alignment horizontal="center" vertical="center" wrapText="1"/>
    </xf>
    <xf numFmtId="0" fontId="11" fillId="2" borderId="29" xfId="0" applyFont="1" applyFill="1" applyBorder="1" applyAlignment="1" applyProtection="1">
      <alignment horizontal="left" vertical="center" shrinkToFit="1"/>
      <protection locked="0"/>
    </xf>
    <xf numFmtId="0" fontId="11" fillId="2" borderId="30" xfId="0" applyFont="1" applyFill="1" applyBorder="1" applyAlignment="1" applyProtection="1">
      <alignment horizontal="left" vertical="center" shrinkToFit="1"/>
      <protection locked="0"/>
    </xf>
    <xf numFmtId="176" fontId="11" fillId="2" borderId="29" xfId="0" quotePrefix="1" applyNumberFormat="1" applyFont="1" applyFill="1" applyBorder="1" applyAlignment="1" applyProtection="1">
      <alignment horizontal="center" vertical="center"/>
      <protection locked="0"/>
    </xf>
    <xf numFmtId="176" fontId="12" fillId="2" borderId="30" xfId="0" applyNumberFormat="1" applyFont="1" applyFill="1" applyBorder="1" applyAlignment="1" applyProtection="1">
      <alignment horizontal="center" vertical="center"/>
      <protection locked="0"/>
    </xf>
    <xf numFmtId="176" fontId="11" fillId="2" borderId="30" xfId="0" quotePrefix="1" applyNumberFormat="1" applyFont="1" applyFill="1" applyBorder="1" applyAlignment="1" applyProtection="1">
      <alignment horizontal="center" vertical="center"/>
      <protection locked="0"/>
    </xf>
    <xf numFmtId="176" fontId="12" fillId="2" borderId="34" xfId="0" applyNumberFormat="1" applyFont="1" applyFill="1" applyBorder="1" applyAlignment="1" applyProtection="1">
      <alignment horizontal="center" vertical="center"/>
      <protection locked="0"/>
    </xf>
    <xf numFmtId="176" fontId="11" fillId="3" borderId="29" xfId="0" quotePrefix="1" applyNumberFormat="1" applyFont="1" applyFill="1" applyBorder="1" applyAlignment="1">
      <alignment vertical="center"/>
    </xf>
    <xf numFmtId="176" fontId="11" fillId="3" borderId="32" xfId="0" quotePrefix="1" applyNumberFormat="1" applyFont="1" applyFill="1" applyBorder="1" applyAlignment="1">
      <alignment vertical="center"/>
    </xf>
    <xf numFmtId="0" fontId="4" fillId="2" borderId="44" xfId="0" applyFont="1" applyFill="1" applyBorder="1" applyAlignment="1" applyProtection="1">
      <alignment vertical="center" wrapText="1"/>
      <protection locked="0"/>
    </xf>
    <xf numFmtId="0" fontId="0" fillId="2" borderId="0" xfId="0" applyFill="1" applyAlignment="1" applyProtection="1">
      <alignment vertical="center" wrapText="1"/>
      <protection locked="0"/>
    </xf>
    <xf numFmtId="0" fontId="0" fillId="2" borderId="47" xfId="0" applyFill="1" applyBorder="1" applyAlignment="1" applyProtection="1">
      <alignment vertical="center" wrapText="1"/>
      <protection locked="0"/>
    </xf>
    <xf numFmtId="0" fontId="0" fillId="2" borderId="44" xfId="0" applyFill="1" applyBorder="1" applyAlignment="1" applyProtection="1">
      <alignment vertical="center" wrapText="1"/>
      <protection locked="0"/>
    </xf>
    <xf numFmtId="0" fontId="0" fillId="2" borderId="39" xfId="0" applyFill="1" applyBorder="1" applyAlignment="1" applyProtection="1">
      <alignment vertical="center" wrapText="1"/>
      <protection locked="0"/>
    </xf>
    <xf numFmtId="0" fontId="0" fillId="2" borderId="1" xfId="0" applyFill="1" applyBorder="1" applyAlignment="1" applyProtection="1">
      <alignment vertical="center" wrapText="1"/>
      <protection locked="0"/>
    </xf>
    <xf numFmtId="0" fontId="0" fillId="2" borderId="43" xfId="0" applyFill="1" applyBorder="1" applyAlignment="1" applyProtection="1">
      <alignment vertical="center" wrapText="1"/>
      <protection locked="0"/>
    </xf>
    <xf numFmtId="178" fontId="20" fillId="3" borderId="49" xfId="0" applyNumberFormat="1" applyFont="1" applyFill="1" applyBorder="1" applyAlignment="1">
      <alignment horizontal="center" vertical="center"/>
    </xf>
    <xf numFmtId="178" fontId="20" fillId="3" borderId="50" xfId="0" applyNumberFormat="1" applyFont="1" applyFill="1" applyBorder="1" applyAlignment="1">
      <alignment horizontal="center" vertical="center"/>
    </xf>
    <xf numFmtId="178" fontId="20" fillId="3" borderId="51" xfId="0" applyNumberFormat="1" applyFont="1" applyFill="1" applyBorder="1" applyAlignment="1">
      <alignment horizontal="center" vertical="center"/>
    </xf>
    <xf numFmtId="3" fontId="20" fillId="3" borderId="49" xfId="0" applyNumberFormat="1" applyFont="1" applyFill="1" applyBorder="1" applyAlignment="1">
      <alignment horizontal="center" vertical="center"/>
    </xf>
    <xf numFmtId="0" fontId="20" fillId="3" borderId="50" xfId="0" applyFont="1" applyFill="1" applyBorder="1" applyAlignment="1">
      <alignment horizontal="center" vertical="center"/>
    </xf>
    <xf numFmtId="0" fontId="20" fillId="3" borderId="51" xfId="0" applyFont="1" applyFill="1" applyBorder="1" applyAlignment="1">
      <alignment horizontal="center" vertical="center"/>
    </xf>
    <xf numFmtId="0" fontId="0" fillId="0" borderId="0" xfId="0" applyFont="1" applyAlignment="1">
      <alignment horizontal="center" vertical="center"/>
    </xf>
    <xf numFmtId="0" fontId="4" fillId="0" borderId="53" xfId="0" applyFont="1" applyBorder="1" applyAlignment="1">
      <alignment horizontal="center" vertical="center"/>
    </xf>
    <xf numFmtId="0" fontId="4" fillId="0" borderId="54" xfId="0" applyFont="1" applyBorder="1" applyAlignment="1">
      <alignment horizontal="center" vertical="center"/>
    </xf>
    <xf numFmtId="0" fontId="4" fillId="0" borderId="55" xfId="0" applyFont="1"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4" fillId="0" borderId="58" xfId="0" applyFont="1" applyBorder="1" applyAlignment="1">
      <alignment horizontal="center" vertical="center"/>
    </xf>
    <xf numFmtId="38" fontId="4" fillId="2" borderId="37" xfId="1" applyFont="1" applyFill="1" applyBorder="1" applyAlignment="1" applyProtection="1">
      <alignment horizontal="center" vertical="center"/>
      <protection locked="0"/>
    </xf>
    <xf numFmtId="38" fontId="0" fillId="2" borderId="38" xfId="1" applyFont="1" applyFill="1" applyBorder="1" applyAlignment="1" applyProtection="1">
      <alignment horizontal="center" vertical="center"/>
      <protection locked="0"/>
    </xf>
    <xf numFmtId="177" fontId="16" fillId="3" borderId="4" xfId="0" applyNumberFormat="1" applyFont="1" applyFill="1" applyBorder="1" applyAlignment="1">
      <alignment horizontal="center" vertical="center"/>
    </xf>
    <xf numFmtId="177" fontId="16" fillId="3" borderId="1" xfId="0" applyNumberFormat="1" applyFont="1" applyFill="1" applyBorder="1" applyAlignment="1">
      <alignment horizontal="center" vertical="center"/>
    </xf>
    <xf numFmtId="178" fontId="4" fillId="3" borderId="4" xfId="0" applyNumberFormat="1" applyFont="1" applyFill="1" applyBorder="1" applyAlignment="1">
      <alignment horizontal="center" vertical="center"/>
    </xf>
    <xf numFmtId="178" fontId="4" fillId="3" borderId="6" xfId="0" applyNumberFormat="1" applyFont="1" applyFill="1" applyBorder="1" applyAlignment="1">
      <alignment horizontal="center" vertical="center"/>
    </xf>
    <xf numFmtId="178" fontId="4" fillId="3" borderId="1" xfId="0" applyNumberFormat="1" applyFont="1" applyFill="1" applyBorder="1" applyAlignment="1">
      <alignment horizontal="center" vertical="center"/>
    </xf>
    <xf numFmtId="178" fontId="4" fillId="3" borderId="43" xfId="0" applyNumberFormat="1" applyFont="1" applyFill="1" applyBorder="1" applyAlignment="1">
      <alignment horizontal="center" vertical="center"/>
    </xf>
    <xf numFmtId="0" fontId="4" fillId="0" borderId="41" xfId="0" applyFont="1" applyBorder="1" applyAlignment="1">
      <alignment horizontal="center" vertical="center"/>
    </xf>
    <xf numFmtId="179" fontId="4" fillId="3" borderId="29" xfId="0" applyNumberFormat="1" applyFont="1" applyFill="1" applyBorder="1" applyAlignment="1">
      <alignment horizontal="center" vertical="center" wrapText="1"/>
    </xf>
    <xf numFmtId="179" fontId="4" fillId="3" borderId="30" xfId="0" applyNumberFormat="1" applyFont="1" applyFill="1" applyBorder="1" applyAlignment="1">
      <alignment horizontal="center" vertical="center" wrapText="1"/>
    </xf>
    <xf numFmtId="179" fontId="4" fillId="3" borderId="34" xfId="0" applyNumberFormat="1" applyFont="1" applyFill="1" applyBorder="1" applyAlignment="1">
      <alignment horizontal="center" vertical="center" wrapText="1"/>
    </xf>
    <xf numFmtId="0" fontId="4" fillId="0" borderId="35" xfId="0" applyFont="1" applyFill="1" applyBorder="1" applyAlignment="1">
      <alignment vertical="center"/>
    </xf>
    <xf numFmtId="0" fontId="0" fillId="0" borderId="4" xfId="0" applyBorder="1" applyAlignment="1">
      <alignment vertical="center"/>
    </xf>
    <xf numFmtId="0" fontId="0" fillId="0" borderId="6" xfId="0" applyBorder="1" applyAlignment="1">
      <alignment vertical="center"/>
    </xf>
    <xf numFmtId="0" fontId="0" fillId="0" borderId="44" xfId="0" applyBorder="1" applyAlignment="1">
      <alignment vertical="center"/>
    </xf>
    <xf numFmtId="0" fontId="0" fillId="0" borderId="0" xfId="0" applyAlignment="1">
      <alignment vertical="center"/>
    </xf>
    <xf numFmtId="0" fontId="0" fillId="0" borderId="47" xfId="0" applyBorder="1" applyAlignment="1">
      <alignment vertical="center"/>
    </xf>
    <xf numFmtId="0" fontId="4" fillId="0" borderId="35" xfId="0" applyFont="1" applyBorder="1" applyAlignment="1">
      <alignment horizontal="center" vertical="center"/>
    </xf>
    <xf numFmtId="0" fontId="0" fillId="0" borderId="5" xfId="0" applyBorder="1" applyAlignment="1">
      <alignment horizontal="center" vertical="center"/>
    </xf>
    <xf numFmtId="0" fontId="4" fillId="0" borderId="39" xfId="0" applyFont="1" applyBorder="1" applyAlignment="1">
      <alignment horizontal="center" vertical="center"/>
    </xf>
    <xf numFmtId="0" fontId="4" fillId="0" borderId="1" xfId="0" applyFont="1" applyBorder="1" applyAlignment="1">
      <alignment horizontal="center" vertical="center"/>
    </xf>
    <xf numFmtId="0" fontId="0" fillId="0" borderId="40" xfId="0" applyBorder="1" applyAlignment="1">
      <alignment horizontal="center" vertical="center"/>
    </xf>
    <xf numFmtId="0" fontId="4" fillId="0" borderId="36" xfId="0" applyFont="1" applyFill="1" applyBorder="1" applyAlignment="1">
      <alignment horizontal="center" vertical="center" wrapText="1"/>
    </xf>
    <xf numFmtId="0" fontId="11" fillId="2" borderId="64" xfId="0" applyFont="1" applyFill="1" applyBorder="1" applyAlignment="1" applyProtection="1">
      <alignment horizontal="center" vertical="center"/>
      <protection locked="0"/>
    </xf>
    <xf numFmtId="0" fontId="11" fillId="2" borderId="65" xfId="0" applyFont="1" applyFill="1" applyBorder="1" applyAlignment="1" applyProtection="1">
      <alignment horizontal="center" vertical="center"/>
      <protection locked="0"/>
    </xf>
    <xf numFmtId="0" fontId="11" fillId="2" borderId="66" xfId="0" applyFont="1" applyFill="1" applyBorder="1" applyAlignment="1" applyProtection="1">
      <alignment horizontal="center" vertical="center"/>
      <protection locked="0"/>
    </xf>
    <xf numFmtId="0" fontId="11" fillId="2" borderId="67" xfId="0" applyFont="1" applyFill="1" applyBorder="1" applyAlignment="1" applyProtection="1">
      <alignment horizontal="center" vertical="center"/>
      <protection locked="0"/>
    </xf>
    <xf numFmtId="0" fontId="12" fillId="2" borderId="65" xfId="0" applyFont="1" applyFill="1" applyBorder="1" applyAlignment="1" applyProtection="1">
      <alignment horizontal="center" vertical="center"/>
      <protection locked="0"/>
    </xf>
    <xf numFmtId="0" fontId="12" fillId="2" borderId="66" xfId="0" applyFont="1" applyFill="1" applyBorder="1" applyAlignment="1" applyProtection="1">
      <alignment horizontal="center" vertical="center"/>
      <protection locked="0"/>
    </xf>
    <xf numFmtId="178" fontId="11" fillId="2" borderId="67" xfId="0" applyNumberFormat="1" applyFont="1" applyFill="1" applyBorder="1" applyAlignment="1" applyProtection="1">
      <alignment horizontal="center" vertical="center"/>
      <protection locked="0"/>
    </xf>
    <xf numFmtId="178" fontId="11" fillId="2" borderId="65" xfId="0" applyNumberFormat="1" applyFont="1" applyFill="1" applyBorder="1" applyAlignment="1" applyProtection="1">
      <alignment horizontal="center" vertical="center"/>
      <protection locked="0"/>
    </xf>
    <xf numFmtId="178" fontId="11" fillId="2" borderId="68" xfId="0" applyNumberFormat="1" applyFont="1" applyFill="1" applyBorder="1" applyAlignment="1" applyProtection="1">
      <alignment horizontal="center" vertical="center"/>
      <protection locked="0"/>
    </xf>
    <xf numFmtId="0" fontId="11" fillId="2" borderId="69" xfId="0" applyFont="1" applyFill="1" applyBorder="1" applyAlignment="1" applyProtection="1">
      <alignment horizontal="center" vertical="center"/>
      <protection locked="0"/>
    </xf>
    <xf numFmtId="0" fontId="11" fillId="2" borderId="70" xfId="0" applyFont="1" applyFill="1" applyBorder="1" applyAlignment="1" applyProtection="1">
      <alignment horizontal="center" vertical="center"/>
      <protection locked="0"/>
    </xf>
    <xf numFmtId="0" fontId="11" fillId="2" borderId="71" xfId="0" applyFont="1" applyFill="1" applyBorder="1" applyAlignment="1" applyProtection="1">
      <alignment horizontal="center" vertical="center"/>
      <protection locked="0"/>
    </xf>
    <xf numFmtId="0" fontId="11" fillId="2" borderId="72" xfId="0" applyFont="1" applyFill="1" applyBorder="1" applyAlignment="1" applyProtection="1">
      <alignment horizontal="center" vertical="center"/>
      <protection locked="0"/>
    </xf>
    <xf numFmtId="0" fontId="12" fillId="2" borderId="70" xfId="0" applyFont="1" applyFill="1" applyBorder="1" applyAlignment="1" applyProtection="1">
      <alignment horizontal="center" vertical="center"/>
      <protection locked="0"/>
    </xf>
    <xf numFmtId="0" fontId="12" fillId="2" borderId="71" xfId="0" applyFont="1" applyFill="1" applyBorder="1" applyAlignment="1" applyProtection="1">
      <alignment horizontal="center" vertical="center"/>
      <protection locked="0"/>
    </xf>
    <xf numFmtId="178" fontId="11" fillId="2" borderId="72" xfId="0" applyNumberFormat="1" applyFont="1" applyFill="1" applyBorder="1" applyAlignment="1" applyProtection="1">
      <alignment horizontal="center" vertical="center"/>
      <protection locked="0"/>
    </xf>
    <xf numFmtId="178" fontId="11" fillId="2" borderId="70" xfId="0" applyNumberFormat="1" applyFont="1" applyFill="1" applyBorder="1" applyAlignment="1" applyProtection="1">
      <alignment horizontal="center" vertical="center"/>
      <protection locked="0"/>
    </xf>
    <xf numFmtId="178" fontId="11" fillId="2" borderId="73" xfId="0" applyNumberFormat="1" applyFont="1" applyFill="1" applyBorder="1" applyAlignment="1" applyProtection="1">
      <alignment horizontal="center" vertical="center"/>
      <protection locked="0"/>
    </xf>
    <xf numFmtId="0" fontId="11" fillId="2" borderId="59" xfId="0" applyFont="1" applyFill="1" applyBorder="1" applyAlignment="1" applyProtection="1">
      <alignment horizontal="center" vertical="center"/>
      <protection locked="0"/>
    </xf>
    <xf numFmtId="0" fontId="11" fillId="2" borderId="60" xfId="0" applyFont="1" applyFill="1" applyBorder="1" applyAlignment="1" applyProtection="1">
      <alignment horizontal="center" vertical="center"/>
      <protection locked="0"/>
    </xf>
    <xf numFmtId="0" fontId="11" fillId="2" borderId="61" xfId="0" applyFont="1" applyFill="1" applyBorder="1" applyAlignment="1" applyProtection="1">
      <alignment horizontal="center" vertical="center"/>
      <protection locked="0"/>
    </xf>
    <xf numFmtId="0" fontId="11" fillId="2" borderId="62" xfId="0" applyFont="1" applyFill="1" applyBorder="1" applyAlignment="1" applyProtection="1">
      <alignment horizontal="center" vertical="center"/>
      <protection locked="0"/>
    </xf>
    <xf numFmtId="0" fontId="12" fillId="2" borderId="60" xfId="0" applyFont="1" applyFill="1" applyBorder="1" applyAlignment="1" applyProtection="1">
      <alignment horizontal="center" vertical="center"/>
      <protection locked="0"/>
    </xf>
    <xf numFmtId="0" fontId="12" fillId="2" borderId="61" xfId="0" applyFont="1" applyFill="1" applyBorder="1" applyAlignment="1" applyProtection="1">
      <alignment horizontal="center" vertical="center"/>
      <protection locked="0"/>
    </xf>
    <xf numFmtId="178" fontId="11" fillId="2" borderId="62" xfId="0" applyNumberFormat="1" applyFont="1" applyFill="1" applyBorder="1" applyAlignment="1" applyProtection="1">
      <alignment horizontal="center" vertical="center"/>
      <protection locked="0"/>
    </xf>
    <xf numFmtId="178" fontId="11" fillId="2" borderId="60" xfId="0" applyNumberFormat="1" applyFont="1" applyFill="1" applyBorder="1" applyAlignment="1" applyProtection="1">
      <alignment horizontal="center" vertical="center"/>
      <protection locked="0"/>
    </xf>
    <xf numFmtId="178" fontId="11" fillId="2" borderId="63" xfId="0" applyNumberFormat="1" applyFont="1" applyFill="1" applyBorder="1" applyAlignment="1" applyProtection="1">
      <alignment horizontal="center" vertical="center"/>
      <protection locked="0"/>
    </xf>
    <xf numFmtId="0" fontId="11" fillId="2" borderId="0" xfId="0" applyFont="1" applyFill="1" applyBorder="1" applyAlignment="1" applyProtection="1">
      <alignment horizontal="center" vertical="center"/>
      <protection locked="0"/>
    </xf>
    <xf numFmtId="0" fontId="12" fillId="2" borderId="0" xfId="0" applyFont="1" applyFill="1" applyBorder="1" applyAlignment="1" applyProtection="1">
      <alignment horizontal="center" vertical="center"/>
      <protection locked="0"/>
    </xf>
    <xf numFmtId="49" fontId="11" fillId="2" borderId="0" xfId="0" applyNumberFormat="1" applyFont="1" applyFill="1" applyAlignment="1" applyProtection="1">
      <alignment horizontal="center" vertical="center"/>
      <protection locked="0"/>
    </xf>
    <xf numFmtId="0" fontId="21" fillId="2" borderId="0" xfId="0" applyFont="1" applyFill="1" applyBorder="1" applyAlignment="1" applyProtection="1">
      <alignment horizontal="center" vertical="center"/>
      <protection locked="0"/>
    </xf>
    <xf numFmtId="0" fontId="11" fillId="2" borderId="0" xfId="0" applyFont="1" applyFill="1" applyBorder="1" applyAlignment="1" applyProtection="1">
      <alignment horizontal="left" vertical="center" shrinkToFit="1"/>
      <protection locked="0"/>
    </xf>
    <xf numFmtId="0" fontId="12" fillId="2" borderId="52" xfId="0" applyFont="1" applyFill="1" applyBorder="1" applyAlignment="1" applyProtection="1">
      <alignment horizontal="left" vertical="center" shrinkToFit="1"/>
      <protection locked="0"/>
    </xf>
    <xf numFmtId="0" fontId="21" fillId="2" borderId="0" xfId="0" applyFont="1" applyFill="1" applyBorder="1" applyAlignment="1" applyProtection="1">
      <alignment horizontal="center" vertical="center" shrinkToFit="1"/>
      <protection locked="0"/>
    </xf>
    <xf numFmtId="0" fontId="4" fillId="0" borderId="4" xfId="0" applyFont="1" applyBorder="1" applyAlignment="1">
      <alignment horizontal="left" vertical="center" wrapText="1"/>
    </xf>
    <xf numFmtId="178" fontId="4" fillId="0" borderId="49" xfId="0" applyNumberFormat="1" applyFont="1" applyBorder="1" applyAlignment="1">
      <alignment horizontal="center" vertical="center"/>
    </xf>
    <xf numFmtId="178" fontId="4" fillId="0" borderId="50" xfId="0" applyNumberFormat="1" applyFont="1" applyBorder="1" applyAlignment="1">
      <alignment horizontal="center" vertical="center"/>
    </xf>
    <xf numFmtId="178" fontId="4" fillId="0" borderId="51" xfId="0" applyNumberFormat="1" applyFont="1" applyBorder="1" applyAlignment="1">
      <alignment horizontal="center" vertical="center"/>
    </xf>
    <xf numFmtId="0" fontId="4" fillId="0" borderId="0" xfId="0" applyFont="1" applyAlignment="1">
      <alignment horizontal="left" vertical="center"/>
    </xf>
    <xf numFmtId="0" fontId="4" fillId="0" borderId="49" xfId="0" applyFont="1" applyBorder="1" applyAlignment="1">
      <alignment horizontal="center" vertical="center"/>
    </xf>
    <xf numFmtId="0" fontId="4" fillId="0" borderId="50" xfId="0" applyFont="1" applyBorder="1" applyAlignment="1">
      <alignment horizontal="center" vertical="center"/>
    </xf>
    <xf numFmtId="0" fontId="4" fillId="0" borderId="51" xfId="0" applyFont="1" applyBorder="1" applyAlignment="1">
      <alignment horizontal="center" vertical="center"/>
    </xf>
    <xf numFmtId="178" fontId="20" fillId="0" borderId="49" xfId="0" applyNumberFormat="1" applyFont="1" applyBorder="1" applyAlignment="1">
      <alignment horizontal="center" vertical="center"/>
    </xf>
    <xf numFmtId="178" fontId="20" fillId="0" borderId="50" xfId="0" applyNumberFormat="1" applyFont="1" applyBorder="1" applyAlignment="1">
      <alignment horizontal="center" vertical="center"/>
    </xf>
    <xf numFmtId="178" fontId="20" fillId="0" borderId="51" xfId="0" applyNumberFormat="1" applyFont="1" applyBorder="1" applyAlignment="1">
      <alignment horizontal="center" vertical="center"/>
    </xf>
    <xf numFmtId="0" fontId="4" fillId="0" borderId="35" xfId="0" applyFont="1" applyBorder="1" applyAlignment="1">
      <alignment horizontal="left" wrapText="1"/>
    </xf>
    <xf numFmtId="0" fontId="0" fillId="0" borderId="4" xfId="0" applyBorder="1" applyAlignment="1">
      <alignment horizontal="left" wrapText="1"/>
    </xf>
    <xf numFmtId="0" fontId="0" fillId="0" borderId="6" xfId="0" applyBorder="1" applyAlignment="1">
      <alignment horizontal="left" wrapText="1"/>
    </xf>
    <xf numFmtId="0" fontId="0" fillId="0" borderId="44" xfId="0" applyBorder="1" applyAlignment="1">
      <alignment horizontal="left" wrapText="1"/>
    </xf>
    <xf numFmtId="0" fontId="0" fillId="0" borderId="0" xfId="0" applyBorder="1" applyAlignment="1">
      <alignment horizontal="left" wrapText="1"/>
    </xf>
    <xf numFmtId="0" fontId="0" fillId="0" borderId="47" xfId="0" applyBorder="1" applyAlignment="1">
      <alignment horizontal="left" wrapText="1"/>
    </xf>
    <xf numFmtId="0" fontId="2" fillId="0" borderId="35" xfId="0" applyFont="1" applyFill="1" applyBorder="1" applyAlignment="1">
      <alignment vertical="center"/>
    </xf>
    <xf numFmtId="0" fontId="0" fillId="0" borderId="0" xfId="0" applyBorder="1" applyAlignment="1">
      <alignment vertical="center"/>
    </xf>
    <xf numFmtId="0" fontId="17" fillId="0" borderId="0" xfId="0" applyFont="1" applyBorder="1" applyAlignment="1">
      <alignment horizontal="right" vertical="top" wrapText="1"/>
    </xf>
    <xf numFmtId="0" fontId="17" fillId="5" borderId="0" xfId="0" applyFont="1" applyFill="1" applyBorder="1" applyAlignment="1" applyProtection="1">
      <protection locked="0"/>
    </xf>
    <xf numFmtId="0" fontId="17" fillId="5" borderId="52" xfId="0" applyFont="1" applyFill="1" applyBorder="1" applyAlignment="1" applyProtection="1">
      <protection locked="0"/>
    </xf>
    <xf numFmtId="0" fontId="4" fillId="5" borderId="0" xfId="0" applyFont="1" applyFill="1" applyBorder="1" applyAlignment="1" applyProtection="1">
      <alignment horizontal="left" vertical="center"/>
      <protection locked="0"/>
    </xf>
    <xf numFmtId="0" fontId="4" fillId="5" borderId="52" xfId="0" applyFont="1" applyFill="1" applyBorder="1" applyAlignment="1" applyProtection="1">
      <alignment horizontal="left" vertical="center"/>
      <protection locked="0"/>
    </xf>
    <xf numFmtId="0" fontId="22" fillId="5" borderId="0" xfId="0" applyFont="1" applyFill="1" applyBorder="1" applyAlignment="1">
      <alignment vertical="center"/>
    </xf>
    <xf numFmtId="0" fontId="24" fillId="5" borderId="52" xfId="0" applyFont="1" applyFill="1" applyBorder="1" applyAlignment="1">
      <alignment vertical="center"/>
    </xf>
    <xf numFmtId="49" fontId="21" fillId="2" borderId="0" xfId="0" applyNumberFormat="1" applyFont="1" applyFill="1" applyBorder="1" applyAlignment="1" applyProtection="1">
      <alignment horizontal="right" vertical="center"/>
      <protection locked="0"/>
    </xf>
    <xf numFmtId="0" fontId="17" fillId="0" borderId="0" xfId="0" applyFont="1" applyBorder="1" applyAlignment="1">
      <alignment horizontal="left" vertical="center" wrapText="1"/>
    </xf>
    <xf numFmtId="0" fontId="17" fillId="0" borderId="0" xfId="0" applyFont="1" applyBorder="1" applyAlignment="1">
      <alignment horizontal="left" vertical="center"/>
    </xf>
    <xf numFmtId="0" fontId="17" fillId="0" borderId="52" xfId="0" applyFont="1" applyBorder="1" applyAlignment="1">
      <alignment horizontal="left" vertical="center"/>
    </xf>
    <xf numFmtId="0" fontId="11" fillId="2" borderId="0" xfId="0" applyFont="1" applyFill="1" applyBorder="1" applyAlignment="1" applyProtection="1">
      <alignment horizontal="center" vertical="center" shrinkToFit="1"/>
      <protection locked="0"/>
    </xf>
    <xf numFmtId="0" fontId="11" fillId="2" borderId="52" xfId="0" applyFont="1" applyFill="1" applyBorder="1" applyAlignment="1" applyProtection="1">
      <alignment horizontal="center" vertical="center" shrinkToFit="1"/>
      <protection locked="0"/>
    </xf>
    <xf numFmtId="0" fontId="17" fillId="0" borderId="0" xfId="0" applyFont="1" applyBorder="1" applyAlignment="1">
      <alignment horizontal="left" vertical="top" wrapText="1"/>
    </xf>
    <xf numFmtId="0" fontId="27" fillId="0" borderId="0" xfId="0" applyFont="1" applyBorder="1" applyAlignment="1">
      <alignment vertical="top"/>
    </xf>
    <xf numFmtId="0" fontId="27" fillId="0" borderId="47" xfId="0" applyFont="1" applyBorder="1" applyAlignment="1">
      <alignment vertical="top"/>
    </xf>
    <xf numFmtId="49" fontId="11" fillId="2" borderId="74" xfId="0" applyNumberFormat="1" applyFont="1" applyFill="1" applyBorder="1" applyAlignment="1" applyProtection="1">
      <alignment horizontal="center" vertical="center"/>
      <protection locked="0"/>
    </xf>
    <xf numFmtId="49" fontId="12" fillId="2" borderId="74" xfId="0" applyNumberFormat="1" applyFont="1" applyFill="1" applyBorder="1" applyAlignment="1" applyProtection="1">
      <alignment horizontal="center" vertical="center"/>
      <protection locked="0"/>
    </xf>
    <xf numFmtId="49" fontId="11" fillId="2" borderId="0" xfId="0" applyNumberFormat="1" applyFont="1" applyFill="1" applyBorder="1" applyAlignment="1" applyProtection="1">
      <alignment horizontal="center" vertical="center"/>
      <protection locked="0"/>
    </xf>
    <xf numFmtId="49" fontId="11" fillId="2" borderId="74" xfId="0" quotePrefix="1" applyNumberFormat="1" applyFont="1" applyFill="1" applyBorder="1" applyAlignment="1" applyProtection="1">
      <alignment horizontal="center" vertical="center"/>
      <protection locked="0"/>
    </xf>
    <xf numFmtId="49" fontId="43" fillId="0" borderId="0" xfId="0" applyNumberFormat="1" applyFont="1" applyBorder="1" applyAlignment="1" applyProtection="1">
      <alignment horizontal="right" vertical="center"/>
    </xf>
    <xf numFmtId="49" fontId="43" fillId="0" borderId="47" xfId="0" applyNumberFormat="1" applyFont="1" applyBorder="1" applyAlignment="1" applyProtection="1">
      <alignment horizontal="right" vertical="center"/>
    </xf>
    <xf numFmtId="0" fontId="17" fillId="5" borderId="0" xfId="0" applyFont="1" applyFill="1" applyBorder="1" applyAlignment="1" applyProtection="1">
      <alignment horizontal="center"/>
      <protection locked="0"/>
    </xf>
    <xf numFmtId="0" fontId="22" fillId="5" borderId="0" xfId="0" applyFont="1" applyFill="1" applyBorder="1" applyAlignment="1">
      <alignment horizontal="center" vertical="center"/>
    </xf>
    <xf numFmtId="0" fontId="22" fillId="5" borderId="52" xfId="0" applyFont="1" applyFill="1" applyBorder="1" applyAlignment="1">
      <alignment horizontal="center" vertical="center"/>
    </xf>
    <xf numFmtId="49" fontId="11" fillId="2" borderId="52" xfId="0" applyNumberFormat="1" applyFont="1" applyFill="1" applyBorder="1" applyAlignment="1" applyProtection="1">
      <alignment horizontal="center" vertical="center"/>
      <protection locked="0"/>
    </xf>
    <xf numFmtId="0" fontId="17" fillId="0" borderId="47" xfId="0" applyFont="1" applyBorder="1" applyAlignment="1">
      <alignment horizontal="left" vertical="top" wrapText="1"/>
    </xf>
    <xf numFmtId="0" fontId="17" fillId="0" borderId="1" xfId="0" applyFont="1" applyBorder="1" applyAlignment="1">
      <alignment horizontal="left" vertical="top" wrapText="1"/>
    </xf>
    <xf numFmtId="0" fontId="17" fillId="0" borderId="43" xfId="0" applyFont="1" applyBorder="1" applyAlignment="1">
      <alignment horizontal="left" vertical="top" wrapText="1"/>
    </xf>
    <xf numFmtId="0" fontId="4" fillId="2" borderId="52" xfId="0" applyFont="1" applyFill="1" applyBorder="1" applyAlignment="1" applyProtection="1">
      <alignment horizontal="center"/>
      <protection locked="0"/>
    </xf>
    <xf numFmtId="0" fontId="25" fillId="0" borderId="75" xfId="0" applyFont="1" applyBorder="1" applyAlignment="1">
      <alignment horizontal="left" vertical="center" wrapText="1"/>
    </xf>
    <xf numFmtId="0" fontId="25" fillId="0" borderId="76" xfId="0" applyFont="1" applyBorder="1" applyAlignment="1">
      <alignment horizontal="left" vertical="center" wrapText="1"/>
    </xf>
    <xf numFmtId="0" fontId="17" fillId="0" borderId="0" xfId="0" applyFont="1" applyBorder="1" applyAlignment="1">
      <alignment horizontal="left" vertical="top" shrinkToFit="1"/>
    </xf>
    <xf numFmtId="0" fontId="17" fillId="0" borderId="47" xfId="0" applyFont="1" applyBorder="1" applyAlignment="1">
      <alignment horizontal="left" vertical="top" shrinkToFit="1"/>
    </xf>
    <xf numFmtId="0" fontId="12" fillId="2" borderId="52" xfId="0" applyFont="1" applyFill="1" applyBorder="1" applyAlignment="1" applyProtection="1">
      <alignment horizontal="center" vertical="center" shrinkToFit="1"/>
      <protection locked="0"/>
    </xf>
    <xf numFmtId="0" fontId="12" fillId="2" borderId="52" xfId="0" applyFont="1" applyFill="1" applyBorder="1" applyAlignment="1" applyProtection="1">
      <alignment vertical="center" shrinkToFit="1"/>
      <protection locked="0"/>
    </xf>
    <xf numFmtId="0" fontId="15" fillId="0" borderId="0" xfId="0" applyFont="1" applyBorder="1" applyAlignment="1" applyProtection="1">
      <alignment horizontal="left" vertical="center" shrinkToFit="1"/>
    </xf>
    <xf numFmtId="0" fontId="0" fillId="0" borderId="0" xfId="0" applyBorder="1" applyAlignment="1">
      <alignment horizontal="left" vertical="center" shrinkToFit="1"/>
    </xf>
    <xf numFmtId="49" fontId="12" fillId="2" borderId="0" xfId="0" applyNumberFormat="1" applyFont="1" applyFill="1" applyBorder="1" applyAlignment="1" applyProtection="1">
      <alignment horizontal="center" vertical="center" shrinkToFit="1"/>
      <protection locked="0"/>
    </xf>
    <xf numFmtId="3" fontId="18" fillId="0" borderId="83" xfId="3" applyNumberFormat="1" applyFont="1" applyFill="1" applyBorder="1" applyAlignment="1" applyProtection="1">
      <alignment vertical="center" wrapText="1"/>
    </xf>
    <xf numFmtId="3" fontId="18" fillId="0" borderId="87" xfId="3" applyNumberFormat="1" applyFont="1" applyFill="1" applyBorder="1" applyAlignment="1" applyProtection="1">
      <alignment vertical="center" wrapText="1"/>
    </xf>
    <xf numFmtId="0" fontId="0" fillId="0" borderId="81" xfId="0" applyFill="1" applyBorder="1" applyAlignment="1" applyProtection="1">
      <alignment vertical="center" wrapText="1"/>
    </xf>
    <xf numFmtId="0" fontId="11" fillId="2" borderId="15" xfId="0" applyFont="1" applyFill="1" applyBorder="1" applyAlignment="1">
      <alignment vertical="center"/>
    </xf>
    <xf numFmtId="0" fontId="12" fillId="2" borderId="16" xfId="0" applyFont="1" applyFill="1" applyBorder="1" applyAlignment="1">
      <alignment vertical="center"/>
    </xf>
    <xf numFmtId="0" fontId="12" fillId="2" borderId="17" xfId="0" applyFont="1" applyFill="1" applyBorder="1" applyAlignment="1">
      <alignment vertical="center"/>
    </xf>
    <xf numFmtId="176" fontId="11" fillId="2" borderId="18" xfId="0" quotePrefix="1" applyNumberFormat="1" applyFont="1" applyFill="1" applyBorder="1" applyAlignment="1">
      <alignment horizontal="center" vertical="center"/>
    </xf>
    <xf numFmtId="176" fontId="12" fillId="2" borderId="19" xfId="0" applyNumberFormat="1" applyFont="1" applyFill="1" applyBorder="1" applyAlignment="1">
      <alignment horizontal="center" vertical="center"/>
    </xf>
    <xf numFmtId="176" fontId="11" fillId="2" borderId="19" xfId="0" quotePrefix="1" applyNumberFormat="1" applyFont="1" applyFill="1" applyBorder="1" applyAlignment="1">
      <alignment horizontal="center" vertical="center"/>
    </xf>
    <xf numFmtId="176" fontId="12" fillId="2" borderId="20" xfId="0" applyNumberFormat="1" applyFont="1" applyFill="1" applyBorder="1" applyAlignment="1">
      <alignment horizontal="center" vertical="center"/>
    </xf>
    <xf numFmtId="0" fontId="11" fillId="2" borderId="25" xfId="0" applyFont="1" applyFill="1" applyBorder="1" applyAlignment="1">
      <alignment horizontal="left" vertical="center"/>
    </xf>
    <xf numFmtId="0" fontId="11" fillId="2" borderId="23" xfId="0" applyFont="1" applyFill="1" applyBorder="1" applyAlignment="1">
      <alignment horizontal="left" vertical="center"/>
    </xf>
    <xf numFmtId="176" fontId="11" fillId="2" borderId="25" xfId="0" quotePrefix="1" applyNumberFormat="1" applyFont="1" applyFill="1" applyBorder="1" applyAlignment="1">
      <alignment horizontal="center" vertical="center"/>
    </xf>
    <xf numFmtId="176" fontId="11" fillId="2" borderId="23" xfId="0" quotePrefix="1" applyNumberFormat="1" applyFont="1" applyFill="1" applyBorder="1" applyAlignment="1">
      <alignment horizontal="center" vertical="center"/>
    </xf>
    <xf numFmtId="176" fontId="11" fillId="2" borderId="26" xfId="0" quotePrefix="1" applyNumberFormat="1" applyFont="1" applyFill="1" applyBorder="1" applyAlignment="1">
      <alignment horizontal="center" vertical="center"/>
    </xf>
    <xf numFmtId="176" fontId="12" fillId="2" borderId="23" xfId="0" applyNumberFormat="1" applyFont="1" applyFill="1" applyBorder="1" applyAlignment="1">
      <alignment horizontal="center" vertical="center"/>
    </xf>
    <xf numFmtId="176" fontId="12" fillId="2" borderId="26" xfId="0" applyNumberFormat="1" applyFont="1" applyFill="1" applyBorder="1" applyAlignment="1">
      <alignment horizontal="center" vertical="center"/>
    </xf>
    <xf numFmtId="0" fontId="11" fillId="2" borderId="29" xfId="0" applyFont="1" applyFill="1" applyBorder="1" applyAlignment="1">
      <alignment horizontal="left" vertical="center"/>
    </xf>
    <xf numFmtId="0" fontId="11" fillId="2" borderId="30" xfId="0" applyFont="1" applyFill="1" applyBorder="1" applyAlignment="1">
      <alignment horizontal="left" vertical="center"/>
    </xf>
    <xf numFmtId="176" fontId="11" fillId="2" borderId="29" xfId="0" quotePrefix="1" applyNumberFormat="1" applyFont="1" applyFill="1" applyBorder="1" applyAlignment="1">
      <alignment horizontal="center" vertical="center"/>
    </xf>
    <xf numFmtId="176" fontId="12" fillId="2" borderId="30" xfId="0" applyNumberFormat="1" applyFont="1" applyFill="1" applyBorder="1" applyAlignment="1">
      <alignment horizontal="center" vertical="center"/>
    </xf>
    <xf numFmtId="176" fontId="11" fillId="2" borderId="30" xfId="0" quotePrefix="1" applyNumberFormat="1" applyFont="1" applyFill="1" applyBorder="1" applyAlignment="1">
      <alignment horizontal="center" vertical="center"/>
    </xf>
    <xf numFmtId="176" fontId="12" fillId="2" borderId="34" xfId="0" applyNumberFormat="1" applyFont="1" applyFill="1" applyBorder="1" applyAlignment="1">
      <alignment horizontal="center" vertical="center"/>
    </xf>
    <xf numFmtId="38" fontId="4" fillId="0" borderId="37" xfId="1" applyFont="1" applyFill="1" applyBorder="1" applyAlignment="1" applyProtection="1">
      <alignment horizontal="center" vertical="center"/>
      <protection locked="0"/>
    </xf>
    <xf numFmtId="38" fontId="0" fillId="0" borderId="38" xfId="1" applyFont="1" applyBorder="1" applyAlignment="1" applyProtection="1">
      <alignment horizontal="center" vertical="center"/>
      <protection locked="0"/>
    </xf>
    <xf numFmtId="0" fontId="4" fillId="2" borderId="44" xfId="0" applyFont="1" applyFill="1" applyBorder="1" applyAlignment="1">
      <alignment vertical="center" wrapText="1"/>
    </xf>
    <xf numFmtId="0" fontId="0" fillId="2" borderId="0" xfId="0" applyFill="1" applyAlignment="1">
      <alignment vertical="center" wrapText="1"/>
    </xf>
    <xf numFmtId="0" fontId="0" fillId="2" borderId="47" xfId="0" applyFill="1" applyBorder="1" applyAlignment="1">
      <alignment vertical="center" wrapText="1"/>
    </xf>
    <xf numFmtId="0" fontId="0" fillId="2" borderId="44" xfId="0" applyFill="1" applyBorder="1" applyAlignment="1">
      <alignment vertical="center" wrapText="1"/>
    </xf>
    <xf numFmtId="0" fontId="0" fillId="2" borderId="39" xfId="0" applyFill="1" applyBorder="1" applyAlignment="1">
      <alignment vertical="center" wrapText="1"/>
    </xf>
    <xf numFmtId="0" fontId="0" fillId="2" borderId="1" xfId="0" applyFill="1" applyBorder="1" applyAlignment="1">
      <alignment vertical="center" wrapText="1"/>
    </xf>
    <xf numFmtId="0" fontId="0" fillId="2" borderId="43" xfId="0" applyFill="1" applyBorder="1" applyAlignment="1">
      <alignment vertical="center" wrapText="1"/>
    </xf>
    <xf numFmtId="0" fontId="11" fillId="2" borderId="59" xfId="0" applyFont="1" applyFill="1" applyBorder="1" applyAlignment="1">
      <alignment horizontal="center" vertical="center"/>
    </xf>
    <xf numFmtId="0" fontId="11" fillId="2" borderId="60" xfId="0" applyFont="1" applyFill="1" applyBorder="1" applyAlignment="1">
      <alignment horizontal="center" vertical="center"/>
    </xf>
    <xf numFmtId="0" fontId="11" fillId="2" borderId="61" xfId="0" applyFont="1" applyFill="1" applyBorder="1" applyAlignment="1">
      <alignment horizontal="center" vertical="center"/>
    </xf>
    <xf numFmtId="0" fontId="11" fillId="2" borderId="62" xfId="0" applyFont="1" applyFill="1" applyBorder="1" applyAlignment="1">
      <alignment horizontal="center" vertical="center"/>
    </xf>
    <xf numFmtId="0" fontId="12" fillId="2" borderId="60" xfId="0" applyFont="1" applyFill="1" applyBorder="1" applyAlignment="1">
      <alignment horizontal="center" vertical="center"/>
    </xf>
    <xf numFmtId="0" fontId="12" fillId="2" borderId="61" xfId="0" applyFont="1" applyFill="1" applyBorder="1" applyAlignment="1">
      <alignment horizontal="center" vertical="center"/>
    </xf>
    <xf numFmtId="178" fontId="11" fillId="2" borderId="62" xfId="0" applyNumberFormat="1" applyFont="1" applyFill="1" applyBorder="1" applyAlignment="1">
      <alignment horizontal="center" vertical="center"/>
    </xf>
    <xf numFmtId="178" fontId="11" fillId="2" borderId="60" xfId="0" applyNumberFormat="1" applyFont="1" applyFill="1" applyBorder="1" applyAlignment="1">
      <alignment horizontal="center" vertical="center"/>
    </xf>
    <xf numFmtId="178" fontId="11" fillId="2" borderId="63" xfId="0" applyNumberFormat="1" applyFont="1" applyFill="1" applyBorder="1" applyAlignment="1">
      <alignment horizontal="center" vertical="center"/>
    </xf>
    <xf numFmtId="0" fontId="11" fillId="2" borderId="64" xfId="0" applyFont="1" applyFill="1" applyBorder="1" applyAlignment="1">
      <alignment horizontal="center" vertical="center"/>
    </xf>
    <xf numFmtId="0" fontId="11" fillId="2" borderId="65" xfId="0" applyFont="1" applyFill="1" applyBorder="1" applyAlignment="1">
      <alignment horizontal="center" vertical="center"/>
    </xf>
    <xf numFmtId="0" fontId="11" fillId="2" borderId="66" xfId="0" applyFont="1" applyFill="1" applyBorder="1" applyAlignment="1">
      <alignment horizontal="center" vertical="center"/>
    </xf>
    <xf numFmtId="0" fontId="11" fillId="2" borderId="67" xfId="0" applyFont="1" applyFill="1" applyBorder="1" applyAlignment="1">
      <alignment horizontal="center" vertical="center"/>
    </xf>
    <xf numFmtId="0" fontId="12" fillId="2" borderId="65" xfId="0" applyFont="1" applyFill="1" applyBorder="1" applyAlignment="1">
      <alignment horizontal="center" vertical="center"/>
    </xf>
    <xf numFmtId="0" fontId="12" fillId="2" borderId="66" xfId="0" applyFont="1" applyFill="1" applyBorder="1" applyAlignment="1">
      <alignment horizontal="center" vertical="center"/>
    </xf>
    <xf numFmtId="178" fontId="11" fillId="2" borderId="67" xfId="0" applyNumberFormat="1" applyFont="1" applyFill="1" applyBorder="1" applyAlignment="1">
      <alignment horizontal="center" vertical="center"/>
    </xf>
    <xf numFmtId="178" fontId="11" fillId="2" borderId="65" xfId="0" applyNumberFormat="1" applyFont="1" applyFill="1" applyBorder="1" applyAlignment="1">
      <alignment horizontal="center" vertical="center"/>
    </xf>
    <xf numFmtId="178" fontId="11" fillId="2" borderId="68" xfId="0" applyNumberFormat="1" applyFont="1" applyFill="1" applyBorder="1" applyAlignment="1">
      <alignment horizontal="center" vertical="center"/>
    </xf>
    <xf numFmtId="0" fontId="11" fillId="2" borderId="69" xfId="0" applyFont="1" applyFill="1" applyBorder="1" applyAlignment="1">
      <alignment horizontal="center" vertical="center"/>
    </xf>
    <xf numFmtId="0" fontId="11" fillId="2" borderId="70" xfId="0" applyFont="1" applyFill="1" applyBorder="1" applyAlignment="1">
      <alignment horizontal="center" vertical="center"/>
    </xf>
    <xf numFmtId="0" fontId="11" fillId="2" borderId="71" xfId="0" applyFont="1" applyFill="1" applyBorder="1" applyAlignment="1">
      <alignment horizontal="center" vertical="center"/>
    </xf>
    <xf numFmtId="0" fontId="11" fillId="2" borderId="72" xfId="0" applyFont="1" applyFill="1" applyBorder="1" applyAlignment="1">
      <alignment horizontal="center" vertical="center"/>
    </xf>
    <xf numFmtId="0" fontId="12" fillId="2" borderId="70" xfId="0" applyFont="1" applyFill="1" applyBorder="1" applyAlignment="1">
      <alignment horizontal="center" vertical="center"/>
    </xf>
    <xf numFmtId="0" fontId="12" fillId="2" borderId="71" xfId="0" applyFont="1" applyFill="1" applyBorder="1" applyAlignment="1">
      <alignment horizontal="center" vertical="center"/>
    </xf>
    <xf numFmtId="178" fontId="11" fillId="2" borderId="72" xfId="0" applyNumberFormat="1" applyFont="1" applyFill="1" applyBorder="1" applyAlignment="1">
      <alignment horizontal="center" vertical="center"/>
    </xf>
    <xf numFmtId="178" fontId="11" fillId="2" borderId="70" xfId="0" applyNumberFormat="1" applyFont="1" applyFill="1" applyBorder="1" applyAlignment="1">
      <alignment horizontal="center" vertical="center"/>
    </xf>
    <xf numFmtId="178" fontId="11" fillId="2" borderId="73" xfId="0" applyNumberFormat="1" applyFont="1" applyFill="1" applyBorder="1" applyAlignment="1">
      <alignment horizontal="center" vertical="center"/>
    </xf>
    <xf numFmtId="0" fontId="11" fillId="2" borderId="0" xfId="0" applyFont="1" applyFill="1" applyBorder="1" applyAlignment="1">
      <alignment horizontal="center" vertical="center"/>
    </xf>
    <xf numFmtId="0" fontId="12" fillId="2" borderId="0" xfId="0" applyFont="1" applyFill="1" applyBorder="1" applyAlignment="1">
      <alignment horizontal="center" vertical="center"/>
    </xf>
    <xf numFmtId="49" fontId="11" fillId="2" borderId="0" xfId="0" applyNumberFormat="1" applyFont="1" applyFill="1" applyBorder="1" applyAlignment="1">
      <alignment horizontal="center" vertical="center"/>
    </xf>
    <xf numFmtId="0" fontId="21" fillId="2" borderId="0" xfId="0" applyFont="1" applyFill="1" applyBorder="1" applyAlignment="1">
      <alignment horizontal="center" vertical="center"/>
    </xf>
    <xf numFmtId="0" fontId="12" fillId="2" borderId="52" xfId="0" applyFont="1" applyFill="1" applyBorder="1" applyAlignment="1">
      <alignment horizontal="left" vertical="center" shrinkToFit="1"/>
    </xf>
    <xf numFmtId="0" fontId="21" fillId="2" borderId="0" xfId="0" applyFont="1" applyFill="1" applyBorder="1" applyAlignment="1">
      <alignment horizontal="center" vertical="center" shrinkToFit="1"/>
    </xf>
    <xf numFmtId="49" fontId="11" fillId="2" borderId="74" xfId="0" applyNumberFormat="1" applyFont="1" applyFill="1" applyBorder="1" applyAlignment="1">
      <alignment horizontal="center" vertical="center"/>
    </xf>
    <xf numFmtId="49" fontId="12" fillId="2" borderId="74" xfId="0" applyNumberFormat="1" applyFont="1" applyFill="1" applyBorder="1" applyAlignment="1">
      <alignment horizontal="center" vertical="center"/>
    </xf>
    <xf numFmtId="49" fontId="11" fillId="2" borderId="74" xfId="0" quotePrefix="1" applyNumberFormat="1" applyFont="1" applyFill="1" applyBorder="1" applyAlignment="1">
      <alignment horizontal="center" vertical="center"/>
    </xf>
    <xf numFmtId="49" fontId="4" fillId="0" borderId="0" xfId="0" applyNumberFormat="1" applyFont="1" applyBorder="1" applyAlignment="1" applyProtection="1">
      <alignment horizontal="center" vertical="center"/>
      <protection locked="0"/>
    </xf>
    <xf numFmtId="49" fontId="4" fillId="0" borderId="47" xfId="0" applyNumberFormat="1" applyFont="1" applyBorder="1" applyAlignment="1" applyProtection="1">
      <alignment horizontal="center" vertical="center"/>
      <protection locked="0"/>
    </xf>
    <xf numFmtId="0" fontId="40" fillId="5" borderId="0" xfId="0" applyFont="1" applyFill="1" applyBorder="1" applyAlignment="1" applyProtection="1">
      <alignment horizontal="left"/>
    </xf>
    <xf numFmtId="0" fontId="16" fillId="5" borderId="0" xfId="0" applyFont="1" applyFill="1" applyBorder="1" applyAlignment="1" applyProtection="1">
      <alignment horizontal="left"/>
    </xf>
    <xf numFmtId="0" fontId="39" fillId="5" borderId="0" xfId="0" applyFont="1" applyFill="1" applyBorder="1" applyAlignment="1" applyProtection="1">
      <alignment horizontal="left" vertical="center"/>
    </xf>
    <xf numFmtId="0" fontId="38" fillId="5" borderId="0" xfId="0" applyFont="1" applyFill="1" applyBorder="1" applyAlignment="1" applyProtection="1">
      <alignment horizontal="left" vertical="center"/>
    </xf>
    <xf numFmtId="0" fontId="38" fillId="5" borderId="52" xfId="0" applyFont="1" applyFill="1" applyBorder="1" applyAlignment="1" applyProtection="1">
      <alignment horizontal="left" vertical="center"/>
    </xf>
    <xf numFmtId="0" fontId="37" fillId="5" borderId="0" xfId="0" applyFont="1" applyFill="1" applyBorder="1" applyAlignment="1">
      <alignment horizontal="left" vertical="center"/>
    </xf>
    <xf numFmtId="0" fontId="36" fillId="5" borderId="0" xfId="0" applyFont="1" applyFill="1" applyBorder="1" applyAlignment="1">
      <alignment horizontal="left" vertical="center"/>
    </xf>
    <xf numFmtId="0" fontId="36" fillId="5" borderId="52" xfId="0" applyFont="1" applyFill="1" applyBorder="1" applyAlignment="1">
      <alignment horizontal="left" vertical="center"/>
    </xf>
    <xf numFmtId="0" fontId="35" fillId="2" borderId="52" xfId="0" applyFont="1" applyFill="1" applyBorder="1" applyAlignment="1">
      <alignment horizontal="right" vertical="center"/>
    </xf>
    <xf numFmtId="0" fontId="11" fillId="2" borderId="52" xfId="0" applyFont="1" applyFill="1" applyBorder="1" applyAlignment="1">
      <alignment horizontal="center" vertical="center"/>
    </xf>
    <xf numFmtId="0" fontId="23" fillId="0" borderId="0" xfId="0" applyFont="1" applyBorder="1" applyAlignment="1">
      <alignment horizontal="left" vertical="top" wrapText="1"/>
    </xf>
    <xf numFmtId="0" fontId="23" fillId="0" borderId="47" xfId="0" applyFont="1" applyBorder="1" applyAlignment="1">
      <alignment horizontal="left" vertical="top" wrapText="1"/>
    </xf>
    <xf numFmtId="0" fontId="11" fillId="2" borderId="0" xfId="0" applyFont="1" applyFill="1" applyBorder="1" applyAlignment="1">
      <alignment vertical="center" shrinkToFit="1"/>
    </xf>
    <xf numFmtId="0" fontId="12" fillId="2" borderId="0" xfId="0" applyFont="1" applyFill="1" applyBorder="1" applyAlignment="1">
      <alignment vertical="center" shrinkToFit="1"/>
    </xf>
    <xf numFmtId="0" fontId="21" fillId="2" borderId="52" xfId="0" applyFont="1" applyFill="1" applyBorder="1" applyAlignment="1">
      <alignment horizontal="left" vertical="center" shrinkToFit="1"/>
    </xf>
    <xf numFmtId="0" fontId="42" fillId="2" borderId="52" xfId="0" applyFont="1" applyFill="1" applyBorder="1" applyAlignment="1">
      <alignment horizontal="left" vertical="center" shrinkToFit="1"/>
    </xf>
    <xf numFmtId="0" fontId="25" fillId="0" borderId="111" xfId="0" applyFont="1" applyBorder="1" applyAlignment="1">
      <alignment horizontal="left" vertical="center" wrapText="1"/>
    </xf>
    <xf numFmtId="0" fontId="12" fillId="2" borderId="52" xfId="0" applyFont="1" applyFill="1" applyBorder="1" applyAlignment="1">
      <alignment vertical="center" shrinkToFit="1"/>
    </xf>
    <xf numFmtId="0" fontId="12" fillId="2" borderId="52" xfId="0" applyFont="1" applyFill="1" applyBorder="1" applyAlignment="1">
      <alignment horizontal="center" vertical="center" shrinkToFit="1"/>
    </xf>
    <xf numFmtId="0" fontId="15" fillId="0" borderId="0" xfId="0" applyFont="1" applyBorder="1" applyAlignment="1" applyProtection="1">
      <alignment horizontal="center" vertical="center" shrinkToFit="1"/>
    </xf>
    <xf numFmtId="0" fontId="0" fillId="0" borderId="0" xfId="0" applyBorder="1" applyAlignment="1">
      <alignment horizontal="center" vertical="center" shrinkToFit="1"/>
    </xf>
    <xf numFmtId="0" fontId="12" fillId="2" borderId="0" xfId="0" applyFont="1" applyFill="1" applyBorder="1" applyAlignment="1">
      <alignment horizontal="center" vertical="center" shrinkToFit="1"/>
    </xf>
    <xf numFmtId="0" fontId="23" fillId="0" borderId="0" xfId="0" applyFont="1" applyBorder="1" applyAlignment="1">
      <alignment horizontal="left" vertical="center" wrapText="1"/>
    </xf>
    <xf numFmtId="0" fontId="23" fillId="0" borderId="0" xfId="0" applyFont="1" applyBorder="1" applyAlignment="1">
      <alignment horizontal="left" vertical="center"/>
    </xf>
    <xf numFmtId="0" fontId="23" fillId="0" borderId="52" xfId="0" applyFont="1" applyBorder="1" applyAlignment="1">
      <alignment horizontal="left" vertical="center"/>
    </xf>
  </cellXfs>
  <cellStyles count="4">
    <cellStyle name="Background" xfId="2" xr:uid="{00000000-0005-0000-0000-000000000000}"/>
    <cellStyle name="桁区切り" xfId="1" builtinId="6"/>
    <cellStyle name="標準" xfId="0" builtinId="0"/>
    <cellStyle name="標準_01_21" xfId="3" xr:uid="{00000000-0005-0000-0000-000003000000}"/>
  </cellStyles>
  <dxfs count="69">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patternFill>
      </fill>
    </dxf>
    <dxf>
      <fill>
        <patternFill>
          <bgColor rgb="FFFF0000"/>
        </patternFill>
      </fill>
    </dxf>
    <dxf>
      <font>
        <color auto="1"/>
      </font>
      <fill>
        <patternFill>
          <bgColor rgb="FFFFFF00"/>
        </patternFill>
      </fill>
    </dxf>
    <dxf>
      <fill>
        <patternFill>
          <bgColor rgb="FFFFFF00"/>
        </patternFill>
      </fill>
    </dxf>
    <dxf>
      <font>
        <color auto="1"/>
      </font>
      <fill>
        <patternFill>
          <bgColor rgb="FFFFFF00"/>
        </patternFill>
      </fill>
    </dxf>
    <dxf>
      <fill>
        <patternFill>
          <bgColor rgb="FFFFFF00"/>
        </patternFill>
      </fill>
    </dxf>
    <dxf>
      <font>
        <color auto="1"/>
      </font>
      <fill>
        <patternFill>
          <bgColor rgb="FFFFFF00"/>
        </patternFill>
      </fill>
    </dxf>
    <dxf>
      <fill>
        <patternFill>
          <bgColor rgb="FFFFFF00"/>
        </patternFill>
      </fill>
    </dxf>
    <dxf>
      <font>
        <color auto="1"/>
      </font>
      <fill>
        <patternFill>
          <bgColor rgb="FFFFFF00"/>
        </patternFill>
      </fill>
    </dxf>
    <dxf>
      <fill>
        <patternFill>
          <bgColor rgb="FFFFFF00"/>
        </patternFill>
      </fill>
    </dxf>
    <dxf>
      <fill>
        <patternFill>
          <bgColor theme="0"/>
        </patternFill>
      </fill>
    </dxf>
    <dxf>
      <font>
        <color theme="0"/>
      </font>
    </dxf>
    <dxf>
      <fill>
        <patternFill>
          <bgColor theme="0"/>
        </patternFill>
      </fill>
    </dxf>
    <dxf>
      <fill>
        <patternFill>
          <bgColor rgb="FFFF0000"/>
        </patternFill>
      </fill>
    </dxf>
    <dxf>
      <fill>
        <patternFill>
          <bgColor rgb="FFFF0000"/>
        </patternFill>
      </fill>
    </dxf>
    <dxf>
      <fill>
        <patternFill>
          <bgColor theme="0"/>
        </patternFill>
      </fill>
    </dxf>
    <dxf>
      <fill>
        <patternFill>
          <bgColor rgb="FFFFC7CE"/>
        </patternFill>
      </fill>
    </dxf>
    <dxf>
      <fill>
        <patternFill>
          <bgColor rgb="FFFFC7CE"/>
        </patternFill>
      </fill>
    </dxf>
    <dxf>
      <fill>
        <patternFill>
          <bgColor rgb="FFFFC7CE"/>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patternFill>
      </fill>
    </dxf>
    <dxf>
      <fill>
        <patternFill>
          <bgColor rgb="FFFF0000"/>
        </patternFill>
      </fill>
    </dxf>
    <dxf>
      <font>
        <color auto="1"/>
      </font>
      <fill>
        <patternFill>
          <bgColor rgb="FFFFFF00"/>
        </patternFill>
      </fill>
    </dxf>
    <dxf>
      <fill>
        <patternFill>
          <bgColor rgb="FFFFFF00"/>
        </patternFill>
      </fill>
    </dxf>
    <dxf>
      <font>
        <color auto="1"/>
      </font>
      <fill>
        <patternFill>
          <bgColor rgb="FFFFFF00"/>
        </patternFill>
      </fill>
    </dxf>
    <dxf>
      <fill>
        <patternFill>
          <bgColor rgb="FFFFFF00"/>
        </patternFill>
      </fill>
    </dxf>
    <dxf>
      <font>
        <color auto="1"/>
      </font>
      <fill>
        <patternFill>
          <bgColor rgb="FFFFFF00"/>
        </patternFill>
      </fill>
    </dxf>
    <dxf>
      <fill>
        <patternFill>
          <bgColor rgb="FFFFFF00"/>
        </patternFill>
      </fill>
    </dxf>
    <dxf>
      <font>
        <color auto="1"/>
      </font>
      <fill>
        <patternFill>
          <bgColor rgb="FFFFFF00"/>
        </patternFill>
      </fill>
    </dxf>
    <dxf>
      <fill>
        <patternFill>
          <bgColor rgb="FFFFFF00"/>
        </patternFill>
      </fill>
    </dxf>
    <dxf>
      <fill>
        <patternFill>
          <bgColor theme="0"/>
        </patternFill>
      </fill>
    </dxf>
    <dxf>
      <font>
        <color theme="0"/>
      </font>
    </dxf>
    <dxf>
      <fill>
        <patternFill>
          <bgColor theme="0"/>
        </patternFill>
      </fill>
    </dxf>
    <dxf>
      <fill>
        <patternFill>
          <bgColor rgb="FFFF0000"/>
        </patternFill>
      </fill>
    </dxf>
    <dxf>
      <fill>
        <patternFill>
          <bgColor rgb="FFFF0000"/>
        </patternFill>
      </fill>
    </dxf>
    <dxf>
      <fill>
        <patternFill>
          <bgColor theme="0"/>
        </patternFill>
      </fill>
    </dxf>
    <dxf>
      <fill>
        <patternFill>
          <bgColor rgb="FFFFC7CE"/>
        </patternFill>
      </fill>
    </dxf>
    <dxf>
      <fill>
        <patternFill>
          <bgColor rgb="FFFFC7CE"/>
        </patternFill>
      </fill>
    </dxf>
    <dxf>
      <fill>
        <patternFill>
          <bgColor rgb="FFFFC7CE"/>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0000"/>
        </patternFill>
      </fill>
    </dxf>
    <dxf>
      <fill>
        <patternFill>
          <bgColor theme="0"/>
        </patternFill>
      </fill>
    </dxf>
    <dxf>
      <fill>
        <patternFill>
          <bgColor rgb="FFFF0000"/>
        </patternFill>
      </fill>
    </dxf>
    <dxf>
      <font>
        <color auto="1"/>
      </font>
      <fill>
        <patternFill>
          <bgColor rgb="FFFFFF00"/>
        </patternFill>
      </fill>
    </dxf>
    <dxf>
      <fill>
        <patternFill>
          <bgColor rgb="FFFFFF00"/>
        </patternFill>
      </fill>
    </dxf>
    <dxf>
      <font>
        <color auto="1"/>
      </font>
      <fill>
        <patternFill>
          <bgColor rgb="FFFFFF00"/>
        </patternFill>
      </fill>
    </dxf>
    <dxf>
      <fill>
        <patternFill>
          <bgColor rgb="FFFFFF00"/>
        </patternFill>
      </fill>
    </dxf>
    <dxf>
      <font>
        <color auto="1"/>
      </font>
      <fill>
        <patternFill>
          <bgColor rgb="FFFFFF00"/>
        </patternFill>
      </fill>
    </dxf>
    <dxf>
      <fill>
        <patternFill>
          <bgColor rgb="FFFFFF00"/>
        </patternFill>
      </fill>
    </dxf>
    <dxf>
      <font>
        <color auto="1"/>
      </font>
      <fill>
        <patternFill>
          <bgColor rgb="FFFFFF00"/>
        </patternFill>
      </fill>
    </dxf>
    <dxf>
      <fill>
        <patternFill>
          <bgColor rgb="FFFFFF00"/>
        </patternFill>
      </fill>
    </dxf>
    <dxf>
      <fill>
        <patternFill>
          <bgColor theme="0"/>
        </patternFill>
      </fill>
    </dxf>
    <dxf>
      <font>
        <color theme="0"/>
      </font>
    </dxf>
    <dxf>
      <fill>
        <patternFill>
          <bgColor theme="0"/>
        </patternFill>
      </fill>
    </dxf>
    <dxf>
      <fill>
        <patternFill>
          <bgColor rgb="FFFF0000"/>
        </patternFill>
      </fill>
    </dxf>
    <dxf>
      <fill>
        <patternFill>
          <bgColor rgb="FFFF0000"/>
        </patternFill>
      </fill>
    </dxf>
    <dxf>
      <fill>
        <patternFill>
          <bgColor theme="0"/>
        </patternFill>
      </fill>
    </dxf>
  </dxfs>
  <tableStyles count="0" defaultTableStyle="TableStyleMedium2" defaultPivotStyle="PivotStyleLight16"/>
  <colors>
    <mruColors>
      <color rgb="FFFF99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69850</xdr:colOff>
          <xdr:row>67</xdr:row>
          <xdr:rowOff>298450</xdr:rowOff>
        </xdr:from>
        <xdr:to>
          <xdr:col>1</xdr:col>
          <xdr:colOff>107950</xdr:colOff>
          <xdr:row>68</xdr:row>
          <xdr:rowOff>12700</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63</xdr:row>
          <xdr:rowOff>31750</xdr:rowOff>
        </xdr:from>
        <xdr:to>
          <xdr:col>1</xdr:col>
          <xdr:colOff>107950</xdr:colOff>
          <xdr:row>63</xdr:row>
          <xdr:rowOff>228600</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177800</xdr:colOff>
          <xdr:row>65</xdr:row>
          <xdr:rowOff>63500</xdr:rowOff>
        </xdr:from>
        <xdr:to>
          <xdr:col>2</xdr:col>
          <xdr:colOff>12700</xdr:colOff>
          <xdr:row>65</xdr:row>
          <xdr:rowOff>279400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0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65</xdr:row>
          <xdr:rowOff>63500</xdr:rowOff>
        </xdr:from>
        <xdr:to>
          <xdr:col>3</xdr:col>
          <xdr:colOff>0</xdr:colOff>
          <xdr:row>65</xdr:row>
          <xdr:rowOff>279400</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0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50800</xdr:colOff>
          <xdr:row>58</xdr:row>
          <xdr:rowOff>31750</xdr:rowOff>
        </xdr:from>
        <xdr:to>
          <xdr:col>13</xdr:col>
          <xdr:colOff>107950</xdr:colOff>
          <xdr:row>58</xdr:row>
          <xdr:rowOff>228600</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0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254000</xdr:colOff>
          <xdr:row>58</xdr:row>
          <xdr:rowOff>12700</xdr:rowOff>
        </xdr:from>
        <xdr:to>
          <xdr:col>14</xdr:col>
          <xdr:colOff>12700</xdr:colOff>
          <xdr:row>58</xdr:row>
          <xdr:rowOff>228600</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0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24</xdr:col>
          <xdr:colOff>101600</xdr:colOff>
          <xdr:row>49</xdr:row>
          <xdr:rowOff>12700</xdr:rowOff>
        </xdr:from>
        <xdr:to>
          <xdr:col>25</xdr:col>
          <xdr:colOff>107950</xdr:colOff>
          <xdr:row>50</xdr:row>
          <xdr:rowOff>0</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0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241300</xdr:colOff>
          <xdr:row>49</xdr:row>
          <xdr:rowOff>31750</xdr:rowOff>
        </xdr:from>
        <xdr:to>
          <xdr:col>28</xdr:col>
          <xdr:colOff>0</xdr:colOff>
          <xdr:row>50</xdr:row>
          <xdr:rowOff>12700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0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146050</xdr:colOff>
          <xdr:row>50</xdr:row>
          <xdr:rowOff>31750</xdr:rowOff>
        </xdr:from>
        <xdr:to>
          <xdr:col>23</xdr:col>
          <xdr:colOff>107950</xdr:colOff>
          <xdr:row>51</xdr:row>
          <xdr:rowOff>0</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0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26</xdr:col>
          <xdr:colOff>63500</xdr:colOff>
          <xdr:row>50</xdr:row>
          <xdr:rowOff>31750</xdr:rowOff>
        </xdr:from>
        <xdr:to>
          <xdr:col>27</xdr:col>
          <xdr:colOff>107950</xdr:colOff>
          <xdr:row>51</xdr:row>
          <xdr:rowOff>0</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0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31750</xdr:colOff>
          <xdr:row>49</xdr:row>
          <xdr:rowOff>222250</xdr:rowOff>
        </xdr:from>
        <xdr:to>
          <xdr:col>17</xdr:col>
          <xdr:colOff>63500</xdr:colOff>
          <xdr:row>50</xdr:row>
          <xdr:rowOff>203200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0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51</xdr:row>
          <xdr:rowOff>31750</xdr:rowOff>
        </xdr:from>
        <xdr:to>
          <xdr:col>18</xdr:col>
          <xdr:colOff>381000</xdr:colOff>
          <xdr:row>52</xdr:row>
          <xdr:rowOff>0</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0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254000</xdr:colOff>
          <xdr:row>51</xdr:row>
          <xdr:rowOff>12700</xdr:rowOff>
        </xdr:from>
        <xdr:to>
          <xdr:col>24</xdr:col>
          <xdr:colOff>0</xdr:colOff>
          <xdr:row>51</xdr:row>
          <xdr:rowOff>203200</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0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51</xdr:row>
          <xdr:rowOff>12700</xdr:rowOff>
        </xdr:from>
        <xdr:to>
          <xdr:col>27</xdr:col>
          <xdr:colOff>298450</xdr:colOff>
          <xdr:row>51</xdr:row>
          <xdr:rowOff>203200</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0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31750</xdr:colOff>
          <xdr:row>49</xdr:row>
          <xdr:rowOff>12700</xdr:rowOff>
        </xdr:from>
        <xdr:to>
          <xdr:col>17</xdr:col>
          <xdr:colOff>63500</xdr:colOff>
          <xdr:row>49</xdr:row>
          <xdr:rowOff>203200</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0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222250</xdr:colOff>
          <xdr:row>49</xdr:row>
          <xdr:rowOff>31750</xdr:rowOff>
        </xdr:from>
        <xdr:to>
          <xdr:col>19</xdr:col>
          <xdr:colOff>63500</xdr:colOff>
          <xdr:row>50</xdr:row>
          <xdr:rowOff>0</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0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51</xdr:row>
          <xdr:rowOff>12700</xdr:rowOff>
        </xdr:from>
        <xdr:to>
          <xdr:col>17</xdr:col>
          <xdr:colOff>69850</xdr:colOff>
          <xdr:row>51</xdr:row>
          <xdr:rowOff>203200</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0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32</xdr:col>
          <xdr:colOff>121764</xdr:colOff>
          <xdr:row>22</xdr:row>
          <xdr:rowOff>104026</xdr:rowOff>
        </xdr:from>
        <xdr:to>
          <xdr:col>38</xdr:col>
          <xdr:colOff>571680</xdr:colOff>
          <xdr:row>33</xdr:row>
          <xdr:rowOff>255679</xdr:rowOff>
        </xdr:to>
        <xdr:pic>
          <xdr:nvPicPr>
            <xdr:cNvPr id="19" name="図 18">
              <a:extLst>
                <a:ext uri="{FF2B5EF4-FFF2-40B4-BE49-F238E27FC236}">
                  <a16:creationId xmlns:a16="http://schemas.microsoft.com/office/drawing/2014/main" id="{00000000-0008-0000-0000-000013000000}"/>
                </a:ext>
              </a:extLst>
            </xdr:cNvPr>
            <xdr:cNvPicPr>
              <a:picLocks noChangeAspect="1"/>
              <a:extLst>
                <a:ext uri="{84589F7E-364E-4C9E-8A38-B11213B215E9}">
                  <a14:cameraTool cellRange="その他のエラーについて!B2:G15" spid="_x0000_s5146"/>
                </a:ext>
              </a:extLst>
            </xdr:cNvPicPr>
          </xdr:nvPicPr>
          <xdr:blipFill>
            <a:blip xmlns:r="http://schemas.openxmlformats.org/officeDocument/2006/relationships" r:embed="rId1"/>
            <a:stretch>
              <a:fillRect/>
            </a:stretch>
          </xdr:blipFill>
          <xdr:spPr>
            <a:xfrm>
              <a:off x="10038970" y="6838761"/>
              <a:ext cx="6276975" cy="1952625"/>
            </a:xfrm>
            <a:prstGeom prst="rect">
              <a:avLst/>
            </a:prstGeom>
          </xdr:spPr>
        </xdr:pic>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69850</xdr:colOff>
          <xdr:row>67</xdr:row>
          <xdr:rowOff>298450</xdr:rowOff>
        </xdr:from>
        <xdr:to>
          <xdr:col>1</xdr:col>
          <xdr:colOff>101600</xdr:colOff>
          <xdr:row>68</xdr:row>
          <xdr:rowOff>12700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63</xdr:row>
          <xdr:rowOff>31750</xdr:rowOff>
        </xdr:from>
        <xdr:to>
          <xdr:col>1</xdr:col>
          <xdr:colOff>101600</xdr:colOff>
          <xdr:row>63</xdr:row>
          <xdr:rowOff>228600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177800</xdr:colOff>
          <xdr:row>65</xdr:row>
          <xdr:rowOff>63500</xdr:rowOff>
        </xdr:from>
        <xdr:to>
          <xdr:col>2</xdr:col>
          <xdr:colOff>12700</xdr:colOff>
          <xdr:row>65</xdr:row>
          <xdr:rowOff>279400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304800</xdr:colOff>
          <xdr:row>65</xdr:row>
          <xdr:rowOff>63500</xdr:rowOff>
        </xdr:from>
        <xdr:to>
          <xdr:col>2</xdr:col>
          <xdr:colOff>609600</xdr:colOff>
          <xdr:row>65</xdr:row>
          <xdr:rowOff>279400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50800</xdr:colOff>
          <xdr:row>58</xdr:row>
          <xdr:rowOff>31750</xdr:rowOff>
        </xdr:from>
        <xdr:to>
          <xdr:col>13</xdr:col>
          <xdr:colOff>101600</xdr:colOff>
          <xdr:row>58</xdr:row>
          <xdr:rowOff>228600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254000</xdr:colOff>
          <xdr:row>58</xdr:row>
          <xdr:rowOff>12700</xdr:rowOff>
        </xdr:from>
        <xdr:to>
          <xdr:col>14</xdr:col>
          <xdr:colOff>12700</xdr:colOff>
          <xdr:row>58</xdr:row>
          <xdr:rowOff>228600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24</xdr:col>
          <xdr:colOff>101600</xdr:colOff>
          <xdr:row>49</xdr:row>
          <xdr:rowOff>12700</xdr:rowOff>
        </xdr:from>
        <xdr:to>
          <xdr:col>25</xdr:col>
          <xdr:colOff>101600</xdr:colOff>
          <xdr:row>49</xdr:row>
          <xdr:rowOff>222250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241300</xdr:colOff>
          <xdr:row>49</xdr:row>
          <xdr:rowOff>31750</xdr:rowOff>
        </xdr:from>
        <xdr:to>
          <xdr:col>28</xdr:col>
          <xdr:colOff>0</xdr:colOff>
          <xdr:row>50</xdr:row>
          <xdr:rowOff>12700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146050</xdr:colOff>
          <xdr:row>50</xdr:row>
          <xdr:rowOff>31750</xdr:rowOff>
        </xdr:from>
        <xdr:to>
          <xdr:col>23</xdr:col>
          <xdr:colOff>101600</xdr:colOff>
          <xdr:row>50</xdr:row>
          <xdr:rowOff>222250</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26</xdr:col>
          <xdr:colOff>63500</xdr:colOff>
          <xdr:row>50</xdr:row>
          <xdr:rowOff>31750</xdr:rowOff>
        </xdr:from>
        <xdr:to>
          <xdr:col>27</xdr:col>
          <xdr:colOff>101600</xdr:colOff>
          <xdr:row>50</xdr:row>
          <xdr:rowOff>222250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1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31750</xdr:colOff>
          <xdr:row>49</xdr:row>
          <xdr:rowOff>222250</xdr:rowOff>
        </xdr:from>
        <xdr:to>
          <xdr:col>17</xdr:col>
          <xdr:colOff>63500</xdr:colOff>
          <xdr:row>50</xdr:row>
          <xdr:rowOff>203200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1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51</xdr:row>
          <xdr:rowOff>31750</xdr:rowOff>
        </xdr:from>
        <xdr:to>
          <xdr:col>18</xdr:col>
          <xdr:colOff>381000</xdr:colOff>
          <xdr:row>52</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1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254000</xdr:colOff>
          <xdr:row>51</xdr:row>
          <xdr:rowOff>12700</xdr:rowOff>
        </xdr:from>
        <xdr:to>
          <xdr:col>24</xdr:col>
          <xdr:colOff>0</xdr:colOff>
          <xdr:row>51</xdr:row>
          <xdr:rowOff>203200</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00000000-0008-0000-01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27</xdr:col>
          <xdr:colOff>0</xdr:colOff>
          <xdr:row>51</xdr:row>
          <xdr:rowOff>12700</xdr:rowOff>
        </xdr:from>
        <xdr:to>
          <xdr:col>27</xdr:col>
          <xdr:colOff>298450</xdr:colOff>
          <xdr:row>51</xdr:row>
          <xdr:rowOff>203200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1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31750</xdr:colOff>
          <xdr:row>49</xdr:row>
          <xdr:rowOff>12700</xdr:rowOff>
        </xdr:from>
        <xdr:to>
          <xdr:col>17</xdr:col>
          <xdr:colOff>63500</xdr:colOff>
          <xdr:row>49</xdr:row>
          <xdr:rowOff>203200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1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222250</xdr:colOff>
          <xdr:row>49</xdr:row>
          <xdr:rowOff>31750</xdr:rowOff>
        </xdr:from>
        <xdr:to>
          <xdr:col>19</xdr:col>
          <xdr:colOff>63500</xdr:colOff>
          <xdr:row>49</xdr:row>
          <xdr:rowOff>222250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1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51</xdr:row>
          <xdr:rowOff>12700</xdr:rowOff>
        </xdr:from>
        <xdr:to>
          <xdr:col>17</xdr:col>
          <xdr:colOff>69850</xdr:colOff>
          <xdr:row>51</xdr:row>
          <xdr:rowOff>203200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1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32</xdr:col>
          <xdr:colOff>124939</xdr:colOff>
          <xdr:row>22</xdr:row>
          <xdr:rowOff>100851</xdr:rowOff>
        </xdr:from>
        <xdr:to>
          <xdr:col>38</xdr:col>
          <xdr:colOff>191054</xdr:colOff>
          <xdr:row>33</xdr:row>
          <xdr:rowOff>168947</xdr:rowOff>
        </xdr:to>
        <xdr:pic>
          <xdr:nvPicPr>
            <xdr:cNvPr id="19" name="図 18">
              <a:extLst>
                <a:ext uri="{FF2B5EF4-FFF2-40B4-BE49-F238E27FC236}">
                  <a16:creationId xmlns:a16="http://schemas.microsoft.com/office/drawing/2014/main" id="{00000000-0008-0000-0100-000013000000}"/>
                </a:ext>
              </a:extLst>
            </xdr:cNvPr>
            <xdr:cNvPicPr>
              <a:picLocks noChangeAspect="1"/>
              <a:extLst>
                <a:ext uri="{84589F7E-364E-4C9E-8A38-B11213B215E9}">
                  <a14:cameraTool cellRange="その他のエラーについて!B2:G15" spid="_x0000_s1215"/>
                </a:ext>
              </a:extLst>
            </xdr:cNvPicPr>
          </xdr:nvPicPr>
          <xdr:blipFill>
            <a:blip xmlns:r="http://schemas.openxmlformats.org/officeDocument/2006/relationships" r:embed="rId1"/>
            <a:stretch>
              <a:fillRect/>
            </a:stretch>
          </xdr:blipFill>
          <xdr:spPr>
            <a:xfrm>
              <a:off x="10904998" y="6835586"/>
              <a:ext cx="6419850" cy="1860178"/>
            </a:xfrm>
            <a:prstGeom prst="rect">
              <a:avLst/>
            </a:prstGeom>
          </xdr:spPr>
        </xdr:pic>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69850</xdr:colOff>
          <xdr:row>67</xdr:row>
          <xdr:rowOff>298450</xdr:rowOff>
        </xdr:from>
        <xdr:to>
          <xdr:col>1</xdr:col>
          <xdr:colOff>101600</xdr:colOff>
          <xdr:row>68</xdr:row>
          <xdr:rowOff>12700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2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76200</xdr:colOff>
          <xdr:row>63</xdr:row>
          <xdr:rowOff>31750</xdr:rowOff>
        </xdr:from>
        <xdr:to>
          <xdr:col>1</xdr:col>
          <xdr:colOff>101600</xdr:colOff>
          <xdr:row>63</xdr:row>
          <xdr:rowOff>228600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2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146050</xdr:colOff>
          <xdr:row>65</xdr:row>
          <xdr:rowOff>50800</xdr:rowOff>
        </xdr:from>
        <xdr:to>
          <xdr:col>2</xdr:col>
          <xdr:colOff>184150</xdr:colOff>
          <xdr:row>65</xdr:row>
          <xdr:rowOff>260350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2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65</xdr:row>
          <xdr:rowOff>50800</xdr:rowOff>
        </xdr:from>
        <xdr:to>
          <xdr:col>4</xdr:col>
          <xdr:colOff>69850</xdr:colOff>
          <xdr:row>65</xdr:row>
          <xdr:rowOff>260350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2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12</xdr:col>
          <xdr:colOff>63500</xdr:colOff>
          <xdr:row>58</xdr:row>
          <xdr:rowOff>31750</xdr:rowOff>
        </xdr:from>
        <xdr:to>
          <xdr:col>13</xdr:col>
          <xdr:colOff>101600</xdr:colOff>
          <xdr:row>58</xdr:row>
          <xdr:rowOff>228600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2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13</xdr:col>
          <xdr:colOff>266700</xdr:colOff>
          <xdr:row>58</xdr:row>
          <xdr:rowOff>31750</xdr:rowOff>
        </xdr:from>
        <xdr:to>
          <xdr:col>14</xdr:col>
          <xdr:colOff>127000</xdr:colOff>
          <xdr:row>58</xdr:row>
          <xdr:rowOff>228600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2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25</xdr:col>
          <xdr:colOff>76200</xdr:colOff>
          <xdr:row>49</xdr:row>
          <xdr:rowOff>12700</xdr:rowOff>
        </xdr:from>
        <xdr:to>
          <xdr:col>26</xdr:col>
          <xdr:colOff>101600</xdr:colOff>
          <xdr:row>50</xdr:row>
          <xdr:rowOff>12700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2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28</xdr:col>
          <xdr:colOff>69850</xdr:colOff>
          <xdr:row>49</xdr:row>
          <xdr:rowOff>31750</xdr:rowOff>
        </xdr:from>
        <xdr:to>
          <xdr:col>29</xdr:col>
          <xdr:colOff>101600</xdr:colOff>
          <xdr:row>50</xdr:row>
          <xdr:rowOff>12700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2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76200</xdr:colOff>
          <xdr:row>50</xdr:row>
          <xdr:rowOff>31750</xdr:rowOff>
        </xdr:from>
        <xdr:to>
          <xdr:col>23</xdr:col>
          <xdr:colOff>101600</xdr:colOff>
          <xdr:row>51</xdr:row>
          <xdr:rowOff>12700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2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26</xdr:col>
          <xdr:colOff>12700</xdr:colOff>
          <xdr:row>50</xdr:row>
          <xdr:rowOff>31750</xdr:rowOff>
        </xdr:from>
        <xdr:to>
          <xdr:col>27</xdr:col>
          <xdr:colOff>101600</xdr:colOff>
          <xdr:row>51</xdr:row>
          <xdr:rowOff>12700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2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50800</xdr:colOff>
          <xdr:row>49</xdr:row>
          <xdr:rowOff>222250</xdr:rowOff>
        </xdr:from>
        <xdr:to>
          <xdr:col>17</xdr:col>
          <xdr:colOff>101600</xdr:colOff>
          <xdr:row>50</xdr:row>
          <xdr:rowOff>203200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2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18</xdr:col>
          <xdr:colOff>101600</xdr:colOff>
          <xdr:row>51</xdr:row>
          <xdr:rowOff>31750</xdr:rowOff>
        </xdr:from>
        <xdr:to>
          <xdr:col>19</xdr:col>
          <xdr:colOff>139700</xdr:colOff>
          <xdr:row>52</xdr:row>
          <xdr:rowOff>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2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22</xdr:col>
          <xdr:colOff>101600</xdr:colOff>
          <xdr:row>51</xdr:row>
          <xdr:rowOff>31750</xdr:rowOff>
        </xdr:from>
        <xdr:to>
          <xdr:col>23</xdr:col>
          <xdr:colOff>139700</xdr:colOff>
          <xdr:row>52</xdr:row>
          <xdr:rowOff>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2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26</xdr:col>
          <xdr:colOff>31750</xdr:colOff>
          <xdr:row>51</xdr:row>
          <xdr:rowOff>12700</xdr:rowOff>
        </xdr:from>
        <xdr:to>
          <xdr:col>27</xdr:col>
          <xdr:colOff>127000</xdr:colOff>
          <xdr:row>51</xdr:row>
          <xdr:rowOff>203200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2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50800</xdr:colOff>
          <xdr:row>49</xdr:row>
          <xdr:rowOff>0</xdr:rowOff>
        </xdr:from>
        <xdr:to>
          <xdr:col>17</xdr:col>
          <xdr:colOff>101600</xdr:colOff>
          <xdr:row>49</xdr:row>
          <xdr:rowOff>203200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2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19</xdr:col>
          <xdr:colOff>31750</xdr:colOff>
          <xdr:row>48</xdr:row>
          <xdr:rowOff>127000</xdr:rowOff>
        </xdr:from>
        <xdr:to>
          <xdr:col>20</xdr:col>
          <xdr:colOff>63500</xdr:colOff>
          <xdr:row>49</xdr:row>
          <xdr:rowOff>139700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2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16</xdr:col>
          <xdr:colOff>63500</xdr:colOff>
          <xdr:row>51</xdr:row>
          <xdr:rowOff>31750</xdr:rowOff>
        </xdr:from>
        <xdr:to>
          <xdr:col>17</xdr:col>
          <xdr:colOff>101600</xdr:colOff>
          <xdr:row>52</xdr:row>
          <xdr:rowOff>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2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oneCellAnchor>
        <xdr:from>
          <xdr:col>33</xdr:col>
          <xdr:colOff>0</xdr:colOff>
          <xdr:row>22</xdr:row>
          <xdr:rowOff>33616</xdr:rowOff>
        </xdr:from>
        <xdr:ext cx="6410325" cy="1714500"/>
        <xdr:pic>
          <xdr:nvPicPr>
            <xdr:cNvPr id="19" name="図 18">
              <a:extLst>
                <a:ext uri="{FF2B5EF4-FFF2-40B4-BE49-F238E27FC236}">
                  <a16:creationId xmlns:a16="http://schemas.microsoft.com/office/drawing/2014/main" id="{00000000-0008-0000-0200-000013000000}"/>
                </a:ext>
              </a:extLst>
            </xdr:cNvPr>
            <xdr:cNvPicPr>
              <a:picLocks noChangeAspect="1"/>
              <a:extLst>
                <a:ext uri="{84589F7E-364E-4C9E-8A38-B11213B215E9}">
                  <a14:cameraTool cellRange="その他のエラーについて!B2:G15" spid="_x0000_s2313"/>
                </a:ext>
              </a:extLst>
            </xdr:cNvPicPr>
          </xdr:nvPicPr>
          <xdr:blipFill>
            <a:blip xmlns:r="http://schemas.openxmlformats.org/officeDocument/2006/relationships" r:embed="rId1"/>
            <a:stretch>
              <a:fillRect/>
            </a:stretch>
          </xdr:blipFill>
          <xdr:spPr>
            <a:xfrm>
              <a:off x="9749118" y="4975410"/>
              <a:ext cx="6410325" cy="1714500"/>
            </a:xfrm>
            <a:prstGeom prst="rect">
              <a:avLst/>
            </a:prstGeom>
          </xdr:spPr>
        </xdr:pic>
        <xdr:clientData/>
      </xdr:oneCellAnchor>
    </mc:Choice>
    <mc:Fallback/>
  </mc:AlternateContent>
  <xdr:oneCellAnchor>
    <xdr:from>
      <xdr:col>1</xdr:col>
      <xdr:colOff>67234</xdr:colOff>
      <xdr:row>6</xdr:row>
      <xdr:rowOff>145676</xdr:rowOff>
    </xdr:from>
    <xdr:ext cx="2723031" cy="1165412"/>
    <xdr:sp macro="" textlink="">
      <xdr:nvSpPr>
        <xdr:cNvPr id="20" name="AutoShape 31">
          <a:extLst>
            <a:ext uri="{FF2B5EF4-FFF2-40B4-BE49-F238E27FC236}">
              <a16:creationId xmlns:a16="http://schemas.microsoft.com/office/drawing/2014/main" id="{00000000-0008-0000-0200-000014000000}"/>
            </a:ext>
          </a:extLst>
        </xdr:cNvPr>
        <xdr:cNvSpPr>
          <a:spLocks noChangeArrowheads="1"/>
        </xdr:cNvSpPr>
      </xdr:nvSpPr>
      <xdr:spPr bwMode="auto">
        <a:xfrm>
          <a:off x="753034" y="1174376"/>
          <a:ext cx="2723031" cy="1165412"/>
        </a:xfrm>
        <a:prstGeom prst="wedgeRoundRectCallout">
          <a:avLst>
            <a:gd name="adj1" fmla="val -33106"/>
            <a:gd name="adj2" fmla="val -15519"/>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＜注意＞勤務時間について</a:t>
          </a: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①１日の実働時間は８時間以内。</a:t>
          </a: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②１日の実働時間が６時間を越える場合</a:t>
          </a: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少なくとも45分間の休憩を与える。</a:t>
          </a: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③１週間の実働時間は40時間以内。</a:t>
          </a: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④1週間に１日は必ず休日を与える。</a:t>
          </a: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⑤勤務時間の単位は30分単位。</a:t>
          </a:r>
          <a:endParaRPr kumimoji="0" lang="ja-JP" altLang="en-US" sz="1050" b="0" i="0" u="none" strike="noStrike" kern="0" cap="none" spc="0" normalizeH="0" baseline="0" noProof="0">
            <a:ln>
              <a:noFill/>
            </a:ln>
            <a:solidFill>
              <a:sysClr val="windowText" lastClr="000000"/>
            </a:solidFill>
            <a:effectLst/>
            <a:uLnTx/>
            <a:uFillTx/>
          </a:endParaRPr>
        </a:p>
      </xdr:txBody>
    </xdr:sp>
    <xdr:clientData/>
  </xdr:oneCellAnchor>
  <xdr:oneCellAnchor>
    <xdr:from>
      <xdr:col>17</xdr:col>
      <xdr:colOff>78440</xdr:colOff>
      <xdr:row>15</xdr:row>
      <xdr:rowOff>145677</xdr:rowOff>
    </xdr:from>
    <xdr:ext cx="3429001" cy="1154205"/>
    <xdr:sp macro="" textlink="">
      <xdr:nvSpPr>
        <xdr:cNvPr id="21" name="AutoShape 36">
          <a:extLst>
            <a:ext uri="{FF2B5EF4-FFF2-40B4-BE49-F238E27FC236}">
              <a16:creationId xmlns:a16="http://schemas.microsoft.com/office/drawing/2014/main" id="{00000000-0008-0000-0200-000015000000}"/>
            </a:ext>
          </a:extLst>
        </xdr:cNvPr>
        <xdr:cNvSpPr>
          <a:spLocks noChangeArrowheads="1"/>
        </xdr:cNvSpPr>
      </xdr:nvSpPr>
      <xdr:spPr bwMode="auto">
        <a:xfrm>
          <a:off x="11737040" y="2717427"/>
          <a:ext cx="3429001" cy="1154205"/>
        </a:xfrm>
        <a:prstGeom prst="wedgeRoundRectCallout">
          <a:avLst>
            <a:gd name="adj1" fmla="val -4146"/>
            <a:gd name="adj2" fmla="val 66270"/>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基準額</a:t>
          </a: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国が定める最低賃金以上とする。</a:t>
          </a: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※年齢等の違いだけで差をつけることは不可。</a:t>
          </a: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※また、時給1,500円以上の場合は理由書を添付。</a:t>
          </a: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※最低賃金を下回らないよう注意すること。</a:t>
          </a:r>
        </a:p>
      </xdr:txBody>
    </xdr:sp>
    <xdr:clientData/>
  </xdr:oneCellAnchor>
  <xdr:oneCellAnchor>
    <xdr:from>
      <xdr:col>16</xdr:col>
      <xdr:colOff>78441</xdr:colOff>
      <xdr:row>24</xdr:row>
      <xdr:rowOff>89648</xdr:rowOff>
    </xdr:from>
    <xdr:ext cx="986118" cy="257734"/>
    <xdr:sp macro="" textlink="">
      <xdr:nvSpPr>
        <xdr:cNvPr id="22" name="AutoShape 35">
          <a:extLst>
            <a:ext uri="{FF2B5EF4-FFF2-40B4-BE49-F238E27FC236}">
              <a16:creationId xmlns:a16="http://schemas.microsoft.com/office/drawing/2014/main" id="{00000000-0008-0000-0200-000016000000}"/>
            </a:ext>
          </a:extLst>
        </xdr:cNvPr>
        <xdr:cNvSpPr>
          <a:spLocks noChangeArrowheads="1"/>
        </xdr:cNvSpPr>
      </xdr:nvSpPr>
      <xdr:spPr bwMode="auto">
        <a:xfrm>
          <a:off x="11051241" y="4204448"/>
          <a:ext cx="986118" cy="257734"/>
        </a:xfrm>
        <a:prstGeom prst="wedgeRoundRectCallout">
          <a:avLst>
            <a:gd name="adj1" fmla="val -1667"/>
            <a:gd name="adj2" fmla="val -16667"/>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従事者が入力</a:t>
          </a:r>
          <a:endParaRPr kumimoji="0" lang="ja-JP" altLang="en-US" sz="1100" b="0" i="0" u="none" strike="noStrike" kern="0" cap="none" spc="0" normalizeH="0" baseline="0" noProof="0">
            <a:ln>
              <a:noFill/>
            </a:ln>
            <a:solidFill>
              <a:sysClr val="windowText" lastClr="000000"/>
            </a:solidFill>
            <a:effectLst/>
            <a:uLnTx/>
            <a:uFillTx/>
          </a:endParaRPr>
        </a:p>
      </xdr:txBody>
    </xdr:sp>
    <xdr:clientData/>
  </xdr:oneCellAnchor>
  <xdr:oneCellAnchor>
    <xdr:from>
      <xdr:col>2</xdr:col>
      <xdr:colOff>268944</xdr:colOff>
      <xdr:row>16</xdr:row>
      <xdr:rowOff>78440</xdr:rowOff>
    </xdr:from>
    <xdr:ext cx="3753968" cy="1400735"/>
    <xdr:sp macro="" textlink="">
      <xdr:nvSpPr>
        <xdr:cNvPr id="23" name="AutoShape 30">
          <a:extLst>
            <a:ext uri="{FF2B5EF4-FFF2-40B4-BE49-F238E27FC236}">
              <a16:creationId xmlns:a16="http://schemas.microsoft.com/office/drawing/2014/main" id="{00000000-0008-0000-0200-000017000000}"/>
            </a:ext>
          </a:extLst>
        </xdr:cNvPr>
        <xdr:cNvSpPr>
          <a:spLocks noChangeArrowheads="1"/>
        </xdr:cNvSpPr>
      </xdr:nvSpPr>
      <xdr:spPr bwMode="auto">
        <a:xfrm>
          <a:off x="1640544" y="2821640"/>
          <a:ext cx="3753968" cy="1400735"/>
        </a:xfrm>
        <a:prstGeom prst="wedgeRoundRectCallout">
          <a:avLst>
            <a:gd name="adj1" fmla="val -41799"/>
            <a:gd name="adj2" fmla="val 62633"/>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marL="0" marR="0" lvl="0" indent="0" algn="l" defTabSz="914400" rtl="0" eaLnBrk="1" fontAlgn="auto" latinLnBrk="0" hangingPunct="1">
            <a:lnSpc>
              <a:spcPts val="1300"/>
            </a:lnSpc>
            <a:spcBef>
              <a:spcPts val="0"/>
            </a:spcBef>
            <a:spcAft>
              <a:spcPts val="0"/>
            </a:spcAft>
            <a:buClrTx/>
            <a:buSzTx/>
            <a:buFontTx/>
            <a:buNone/>
            <a:tabLst/>
            <a:defRPr sz="1000"/>
          </a:pPr>
          <a:r>
            <a:rPr kumimoji="0" lang="ja-JP" altLang="en-US" sz="1100" b="0" i="0" u="none" strike="noStrike" kern="0" cap="none" spc="0" normalizeH="0" baseline="0" noProof="0">
              <a:ln>
                <a:noFill/>
              </a:ln>
              <a:solidFill>
                <a:srgbClr val="000000"/>
              </a:solidFill>
              <a:effectLst/>
              <a:uLnTx/>
              <a:uFillTx/>
              <a:latin typeface="ＭＳ Ｐゴシック"/>
              <a:ea typeface="ＭＳ Ｐゴシック"/>
            </a:rPr>
            <a:t>　</a:t>
          </a: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＜注意＞源泉徴収について</a:t>
          </a: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原則として源泉徴収が必要です。</a:t>
          </a: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ただし、次の①～③のすべての条件に当てはまる場合は、</a:t>
          </a: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源泉徴収の必要はありません（居住者のみ）。</a:t>
          </a: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①連続する従事期間が２ヵ月以内。</a:t>
          </a: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②日額 9,300円未満。</a:t>
          </a: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③ＴＡ・ＲＡ・</a:t>
          </a:r>
          <a:r>
            <a:rPr kumimoji="0" lang="en-US" altLang="ja-JP" sz="1050" b="0" i="0" u="none" strike="noStrike" kern="0" cap="none" spc="0" normalizeH="0" baseline="0" noProof="0">
              <a:ln>
                <a:noFill/>
              </a:ln>
              <a:solidFill>
                <a:srgbClr val="000000"/>
              </a:solidFill>
              <a:effectLst/>
              <a:uLnTx/>
              <a:uFillTx/>
              <a:latin typeface="ＭＳ Ｐゴシック"/>
              <a:ea typeface="ＭＳ Ｐゴシック"/>
            </a:rPr>
            <a:t>LA</a:t>
          </a: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等、他に雇用がない。</a:t>
          </a:r>
          <a:endParaRPr kumimoji="0" lang="en-US" altLang="ja-JP" sz="1050" b="0" i="0" u="none" strike="noStrike" kern="0" cap="none" spc="0" normalizeH="0" baseline="0" noProof="0">
            <a:ln>
              <a:noFill/>
            </a:ln>
            <a:solidFill>
              <a:srgbClr val="000000"/>
            </a:solidFill>
            <a:effectLst/>
            <a:uLnTx/>
            <a:uFillTx/>
            <a:latin typeface="ＭＳ Ｐゴシック"/>
            <a:ea typeface="ＭＳ Ｐゴシック"/>
          </a:endParaRPr>
        </a:p>
        <a:p>
          <a:pPr marL="0" marR="0" lvl="0" indent="0" algn="l" defTabSz="914400" rtl="0" eaLnBrk="1" fontAlgn="auto" latinLnBrk="0" hangingPunct="1">
            <a:lnSpc>
              <a:spcPts val="1100"/>
            </a:lnSpc>
            <a:spcBef>
              <a:spcPts val="0"/>
            </a:spcBef>
            <a:spcAft>
              <a:spcPts val="0"/>
            </a:spcAft>
            <a:buClrTx/>
            <a:buSzTx/>
            <a:buFontTx/>
            <a:buNone/>
            <a:tabLst/>
            <a:defRPr sz="1000"/>
          </a:pPr>
          <a:endParaRPr kumimoji="0" lang="ja-JP" altLang="en-US" sz="1050" b="0" i="0" u="none" strike="noStrike" kern="0" cap="none" spc="0" normalizeH="0" baseline="0" noProof="0">
            <a:ln>
              <a:noFill/>
            </a:ln>
            <a:solidFill>
              <a:srgbClr val="000000"/>
            </a:solidFill>
            <a:effectLst/>
            <a:uLnTx/>
            <a:uFillTx/>
            <a:latin typeface="ＭＳ Ｐゴシック"/>
            <a:ea typeface="ＭＳ Ｐゴシック"/>
          </a:endParaRPr>
        </a:p>
      </xdr:txBody>
    </xdr:sp>
    <xdr:clientData/>
  </xdr:oneCellAnchor>
  <xdr:oneCellAnchor>
    <xdr:from>
      <xdr:col>14</xdr:col>
      <xdr:colOff>22412</xdr:colOff>
      <xdr:row>38</xdr:row>
      <xdr:rowOff>44823</xdr:rowOff>
    </xdr:from>
    <xdr:ext cx="2543735" cy="997323"/>
    <xdr:sp macro="" textlink="">
      <xdr:nvSpPr>
        <xdr:cNvPr id="24" name="AutoShape 36">
          <a:extLst>
            <a:ext uri="{FF2B5EF4-FFF2-40B4-BE49-F238E27FC236}">
              <a16:creationId xmlns:a16="http://schemas.microsoft.com/office/drawing/2014/main" id="{00000000-0008-0000-0200-000018000000}"/>
            </a:ext>
          </a:extLst>
        </xdr:cNvPr>
        <xdr:cNvSpPr>
          <a:spLocks noChangeArrowheads="1"/>
        </xdr:cNvSpPr>
      </xdr:nvSpPr>
      <xdr:spPr bwMode="auto">
        <a:xfrm>
          <a:off x="9623612" y="6559923"/>
          <a:ext cx="2543735" cy="997323"/>
        </a:xfrm>
        <a:prstGeom prst="wedgeRoundRectCallout">
          <a:avLst>
            <a:gd name="adj1" fmla="val 69057"/>
            <a:gd name="adj2" fmla="val -58198"/>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ysClr val="windowText" lastClr="000000"/>
              </a:solidFill>
              <a:effectLst/>
              <a:uLnTx/>
              <a:uFillTx/>
              <a:latin typeface="+mn-ea"/>
              <a:ea typeface="+mn-ea"/>
            </a:rPr>
            <a:t>　＜交通費（通勤費）について＞</a:t>
          </a:r>
          <a:endParaRPr kumimoji="0" lang="en-US" altLang="ja-JP" sz="1050" b="0" i="0" u="none" strike="noStrike" kern="0" cap="none" spc="0" normalizeH="0" baseline="0" noProof="0">
            <a:ln>
              <a:noFill/>
            </a:ln>
            <a:solidFill>
              <a:sysClr val="windowText" lastClr="000000"/>
            </a:solidFill>
            <a:effectLst/>
            <a:uLnTx/>
            <a:uFillTx/>
            <a:latin typeface="+mn-ea"/>
            <a:ea typeface="+mn-ea"/>
          </a:endParaRP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ysClr val="windowText" lastClr="000000"/>
              </a:solidFill>
              <a:effectLst/>
              <a:uLnTx/>
              <a:uFillTx/>
              <a:latin typeface="+mn-ea"/>
              <a:ea typeface="+mn-ea"/>
            </a:rPr>
            <a:t>通勤の交通費を申請する場合は、</a:t>
          </a:r>
          <a:endParaRPr kumimoji="0" lang="en-US" altLang="ja-JP" sz="1050" b="0" i="0" u="none" strike="noStrike" kern="0" cap="none" spc="0" normalizeH="0" baseline="0" noProof="0">
            <a:ln>
              <a:noFill/>
            </a:ln>
            <a:solidFill>
              <a:sysClr val="windowText" lastClr="000000"/>
            </a:solidFill>
            <a:effectLst/>
            <a:uLnTx/>
            <a:uFillTx/>
            <a:latin typeface="+mn-ea"/>
            <a:ea typeface="+mn-ea"/>
          </a:endParaRP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ysClr val="windowText" lastClr="000000"/>
              </a:solidFill>
              <a:effectLst/>
              <a:uLnTx/>
              <a:uFillTx/>
              <a:latin typeface="+mn-ea"/>
              <a:ea typeface="+mn-ea"/>
            </a:rPr>
            <a:t>「交通機関」、「利用区間（経路）」、</a:t>
          </a:r>
          <a:endParaRPr kumimoji="0" lang="en-US" altLang="ja-JP" sz="1050" b="0" i="0" u="none" strike="noStrike" kern="0" cap="none" spc="0" normalizeH="0" baseline="0" noProof="0">
            <a:ln>
              <a:noFill/>
            </a:ln>
            <a:solidFill>
              <a:sysClr val="windowText" lastClr="000000"/>
            </a:solidFill>
            <a:effectLst/>
            <a:uLnTx/>
            <a:uFillTx/>
            <a:latin typeface="+mn-ea"/>
            <a:ea typeface="+mn-ea"/>
          </a:endParaRP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ysClr val="windowText" lastClr="000000"/>
              </a:solidFill>
              <a:effectLst/>
              <a:uLnTx/>
              <a:uFillTx/>
              <a:latin typeface="+mn-ea"/>
              <a:ea typeface="+mn-ea"/>
            </a:rPr>
            <a:t>「利用区間ごとの往復の金額」を入力</a:t>
          </a:r>
          <a:endParaRPr kumimoji="0" lang="en-US" altLang="ja-JP" sz="1050" b="0" i="0" u="none" strike="noStrike" kern="0" cap="none" spc="0" normalizeH="0" baseline="0" noProof="0">
            <a:ln>
              <a:noFill/>
            </a:ln>
            <a:solidFill>
              <a:sysClr val="windowText" lastClr="000000"/>
            </a:solidFill>
            <a:effectLst/>
            <a:uLnTx/>
            <a:uFillTx/>
            <a:latin typeface="+mn-ea"/>
            <a:ea typeface="+mn-ea"/>
          </a:endParaRPr>
        </a:p>
        <a:p>
          <a:pPr marL="0" marR="0" lvl="0" indent="0" algn="l" defTabSz="914400" rtl="0" eaLnBrk="1" fontAlgn="auto" latinLnBrk="0" hangingPunct="1">
            <a:lnSpc>
              <a:spcPts val="12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ysClr val="windowText" lastClr="000000"/>
              </a:solidFill>
              <a:effectLst/>
              <a:uLnTx/>
              <a:uFillTx/>
              <a:latin typeface="+mn-ea"/>
              <a:ea typeface="+mn-ea"/>
            </a:rPr>
            <a:t>してください。</a:t>
          </a:r>
          <a:endParaRPr kumimoji="0" lang="en-US" altLang="ja-JP" sz="1050" b="0" i="0" u="none" strike="noStrike" kern="0" cap="none" spc="0" normalizeH="0" baseline="0" noProof="0">
            <a:ln>
              <a:noFill/>
            </a:ln>
            <a:solidFill>
              <a:sysClr val="windowText" lastClr="000000"/>
            </a:solidFill>
            <a:effectLst/>
            <a:uLnTx/>
            <a:uFillTx/>
            <a:latin typeface="+mn-ea"/>
            <a:ea typeface="+mn-ea"/>
          </a:endParaRPr>
        </a:p>
      </xdr:txBody>
    </xdr:sp>
    <xdr:clientData/>
  </xdr:oneCellAnchor>
  <xdr:twoCellAnchor>
    <xdr:from>
      <xdr:col>10</xdr:col>
      <xdr:colOff>22413</xdr:colOff>
      <xdr:row>64</xdr:row>
      <xdr:rowOff>168088</xdr:rowOff>
    </xdr:from>
    <xdr:to>
      <xdr:col>11</xdr:col>
      <xdr:colOff>154082</xdr:colOff>
      <xdr:row>66</xdr:row>
      <xdr:rowOff>85725</xdr:rowOff>
    </xdr:to>
    <xdr:sp macro="" textlink="">
      <xdr:nvSpPr>
        <xdr:cNvPr id="25" name="Oval 7">
          <a:extLst>
            <a:ext uri="{FF2B5EF4-FFF2-40B4-BE49-F238E27FC236}">
              <a16:creationId xmlns:a16="http://schemas.microsoft.com/office/drawing/2014/main" id="{00000000-0008-0000-0200-000019000000}"/>
            </a:ext>
          </a:extLst>
        </xdr:cNvPr>
        <xdr:cNvSpPr>
          <a:spLocks noChangeArrowheads="1"/>
        </xdr:cNvSpPr>
      </xdr:nvSpPr>
      <xdr:spPr bwMode="auto">
        <a:xfrm>
          <a:off x="6880413" y="10969438"/>
          <a:ext cx="817469" cy="260537"/>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27432" bIns="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800" b="0" i="0" u="none" strike="noStrike" kern="0" cap="none" spc="0" normalizeH="0" baseline="0" noProof="0">
              <a:ln>
                <a:noFill/>
              </a:ln>
              <a:solidFill>
                <a:srgbClr val="000000"/>
              </a:solidFill>
              <a:effectLst/>
              <a:uLnTx/>
              <a:uFillTx/>
              <a:latin typeface="ＭＳ Ｐゴシック"/>
              <a:ea typeface="ＭＳ Ｐゴシック"/>
            </a:rPr>
            <a:t>関学</a:t>
          </a:r>
          <a:endParaRPr kumimoji="0" lang="ja-JP" altLang="en-US" sz="1000" b="0" i="0" u="none" strike="noStrike" kern="0" cap="none" spc="0" normalizeH="0" baseline="0" noProof="0">
            <a:ln>
              <a:noFill/>
            </a:ln>
            <a:solidFill>
              <a:sysClr val="windowText" lastClr="000000"/>
            </a:solidFill>
            <a:effectLst/>
            <a:uLnTx/>
            <a:uFillTx/>
          </a:endParaRPr>
        </a:p>
      </xdr:txBody>
    </xdr:sp>
    <xdr:clientData/>
  </xdr:twoCellAnchor>
  <xdr:oneCellAnchor>
    <xdr:from>
      <xdr:col>11</xdr:col>
      <xdr:colOff>381000</xdr:colOff>
      <xdr:row>66</xdr:row>
      <xdr:rowOff>224118</xdr:rowOff>
    </xdr:from>
    <xdr:ext cx="1496785" cy="582705"/>
    <xdr:sp macro="" textlink="">
      <xdr:nvSpPr>
        <xdr:cNvPr id="26" name="AutoShape 34">
          <a:extLst>
            <a:ext uri="{FF2B5EF4-FFF2-40B4-BE49-F238E27FC236}">
              <a16:creationId xmlns:a16="http://schemas.microsoft.com/office/drawing/2014/main" id="{00000000-0008-0000-0200-00001A000000}"/>
            </a:ext>
          </a:extLst>
        </xdr:cNvPr>
        <xdr:cNvSpPr>
          <a:spLocks noChangeArrowheads="1"/>
        </xdr:cNvSpPr>
      </xdr:nvSpPr>
      <xdr:spPr bwMode="auto">
        <a:xfrm>
          <a:off x="3265714" y="13667975"/>
          <a:ext cx="1496785" cy="582705"/>
        </a:xfrm>
        <a:prstGeom prst="wedgeRoundRectCallout">
          <a:avLst>
            <a:gd name="adj1" fmla="val -62990"/>
            <a:gd name="adj2" fmla="val -97612"/>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作業従事者本人の</a:t>
          </a: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訂正印もしくはサインにより訂正してください。</a:t>
          </a:r>
          <a:endParaRPr kumimoji="0" lang="ja-JP" altLang="en-US" sz="1050" b="0" i="0" u="none" strike="noStrike" kern="0" cap="none" spc="0" normalizeH="0" baseline="0" noProof="0">
            <a:ln>
              <a:noFill/>
            </a:ln>
            <a:solidFill>
              <a:sysClr val="windowText" lastClr="000000"/>
            </a:solidFill>
            <a:effectLst/>
            <a:uLnTx/>
            <a:uFillTx/>
          </a:endParaRPr>
        </a:p>
      </xdr:txBody>
    </xdr:sp>
    <xdr:clientData/>
  </xdr:oneCellAnchor>
  <xdr:oneCellAnchor>
    <xdr:from>
      <xdr:col>26</xdr:col>
      <xdr:colOff>123265</xdr:colOff>
      <xdr:row>6</xdr:row>
      <xdr:rowOff>179294</xdr:rowOff>
    </xdr:from>
    <xdr:ext cx="1580030" cy="537882"/>
    <xdr:sp macro="" textlink="">
      <xdr:nvSpPr>
        <xdr:cNvPr id="27" name="AutoShape 32">
          <a:extLst>
            <a:ext uri="{FF2B5EF4-FFF2-40B4-BE49-F238E27FC236}">
              <a16:creationId xmlns:a16="http://schemas.microsoft.com/office/drawing/2014/main" id="{00000000-0008-0000-0200-00001B000000}"/>
            </a:ext>
          </a:extLst>
        </xdr:cNvPr>
        <xdr:cNvSpPr>
          <a:spLocks noChangeArrowheads="1"/>
        </xdr:cNvSpPr>
      </xdr:nvSpPr>
      <xdr:spPr bwMode="auto">
        <a:xfrm>
          <a:off x="17954065" y="1198469"/>
          <a:ext cx="1580030" cy="537882"/>
        </a:xfrm>
        <a:prstGeom prst="wedgeRoundRectCallout">
          <a:avLst>
            <a:gd name="adj1" fmla="val -71757"/>
            <a:gd name="adj2" fmla="val 43508"/>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勤務した時間</a:t>
          </a: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（休憩時間含む）を入力</a:t>
          </a:r>
          <a:endParaRPr kumimoji="0" lang="en-US" altLang="ja-JP" sz="1050" b="0" i="0" u="none" strike="noStrike" kern="0" cap="none" spc="0" normalizeH="0" baseline="0" noProof="0">
            <a:ln>
              <a:noFill/>
            </a:ln>
            <a:solidFill>
              <a:sysClr val="windowText" lastClr="000000"/>
            </a:solidFill>
            <a:effectLst/>
            <a:uLnTx/>
            <a:uFillTx/>
            <a:latin typeface="+mn-lt"/>
            <a:ea typeface="+mn-ea"/>
          </a:endParaRPr>
        </a:p>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ysClr val="windowText" lastClr="000000"/>
              </a:solidFill>
              <a:effectLst/>
              <a:uLnTx/>
              <a:uFillTx/>
              <a:latin typeface="+mn-lt"/>
              <a:ea typeface="+mn-ea"/>
            </a:rPr>
            <a:t>してください。</a:t>
          </a:r>
          <a:endParaRPr kumimoji="0" lang="en-US" altLang="ja-JP" sz="1050" b="0" i="0" u="none" strike="noStrike" kern="0" cap="none" spc="0" normalizeH="0" baseline="0" noProof="0">
            <a:ln>
              <a:noFill/>
            </a:ln>
            <a:solidFill>
              <a:srgbClr val="000000"/>
            </a:solidFill>
            <a:effectLst/>
            <a:uLnTx/>
            <a:uFillTx/>
            <a:latin typeface="ＭＳ Ｐゴシック"/>
            <a:ea typeface="ＭＳ Ｐゴシック"/>
          </a:endParaRPr>
        </a:p>
      </xdr:txBody>
    </xdr:sp>
    <xdr:clientData/>
  </xdr:oneCellAnchor>
  <xdr:oneCellAnchor>
    <xdr:from>
      <xdr:col>19</xdr:col>
      <xdr:colOff>44825</xdr:colOff>
      <xdr:row>13</xdr:row>
      <xdr:rowOff>40342</xdr:rowOff>
    </xdr:from>
    <xdr:ext cx="2326342" cy="448235"/>
    <xdr:sp macro="" textlink="">
      <xdr:nvSpPr>
        <xdr:cNvPr id="28" name="AutoShape 32">
          <a:extLst>
            <a:ext uri="{FF2B5EF4-FFF2-40B4-BE49-F238E27FC236}">
              <a16:creationId xmlns:a16="http://schemas.microsoft.com/office/drawing/2014/main" id="{00000000-0008-0000-0200-00001C000000}"/>
            </a:ext>
          </a:extLst>
        </xdr:cNvPr>
        <xdr:cNvSpPr>
          <a:spLocks noChangeArrowheads="1"/>
        </xdr:cNvSpPr>
      </xdr:nvSpPr>
      <xdr:spPr bwMode="auto">
        <a:xfrm>
          <a:off x="13075025" y="2269192"/>
          <a:ext cx="2326342" cy="448235"/>
        </a:xfrm>
        <a:prstGeom prst="wedgeRoundRectCallout">
          <a:avLst>
            <a:gd name="adj1" fmla="val 64084"/>
            <a:gd name="adj2" fmla="val -62742"/>
            <a:gd name="adj3" fmla="val 16667"/>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marL="0" marR="0" lvl="0" indent="0" algn="l" defTabSz="914400" rtl="0" eaLnBrk="1" fontAlgn="auto" latinLnBrk="0" hangingPunct="1">
            <a:lnSpc>
              <a:spcPts val="1100"/>
            </a:lnSpc>
            <a:spcBef>
              <a:spcPts val="0"/>
            </a:spcBef>
            <a:spcAft>
              <a:spcPts val="0"/>
            </a:spcAft>
            <a:buClrTx/>
            <a:buSzTx/>
            <a:buFontTx/>
            <a:buNone/>
            <a:tabLst/>
            <a:defRPr sz="1000"/>
          </a:pPr>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休憩時間および授業等で中抜け</a:t>
          </a:r>
          <a:endParaRPr kumimoji="0" lang="en-US" altLang="ja-JP" sz="1050" b="0" i="0" u="none" strike="noStrike" kern="0" cap="none" spc="0" normalizeH="0" baseline="0" noProof="0">
            <a:ln>
              <a:noFill/>
            </a:ln>
            <a:solidFill>
              <a:srgbClr val="000000"/>
            </a:solidFill>
            <a:effectLst/>
            <a:uLnTx/>
            <a:uFillTx/>
            <a:latin typeface="ＭＳ Ｐゴシック"/>
            <a:ea typeface="ＭＳ Ｐゴシック"/>
          </a:endParaRPr>
        </a:p>
        <a:p>
          <a:pPr rtl="0" eaLnBrk="1" fontAlgn="auto" latinLnBrk="0" hangingPunct="1"/>
          <a:r>
            <a:rPr kumimoji="0" lang="ja-JP" altLang="en-US" sz="1050" b="0" i="0" u="none" strike="noStrike" kern="0" cap="none" spc="0" normalizeH="0" baseline="0" noProof="0">
              <a:ln>
                <a:noFill/>
              </a:ln>
              <a:solidFill>
                <a:srgbClr val="000000"/>
              </a:solidFill>
              <a:effectLst/>
              <a:uLnTx/>
              <a:uFillTx/>
              <a:latin typeface="ＭＳ Ｐゴシック"/>
              <a:ea typeface="ＭＳ Ｐゴシック"/>
            </a:rPr>
            <a:t>　した時間を入力</a:t>
          </a:r>
          <a:r>
            <a:rPr lang="ja-JP" altLang="ja-JP" sz="1100" b="0" i="0" baseline="0">
              <a:effectLst/>
              <a:latin typeface="+mn-lt"/>
              <a:ea typeface="+mn-ea"/>
              <a:cs typeface="+mn-cs"/>
            </a:rPr>
            <a:t>してください。</a:t>
          </a:r>
          <a:endParaRPr lang="ja-JP" altLang="ja-JP" sz="1050">
            <a:effectLst/>
          </a:endParaRPr>
        </a:p>
      </xdr:txBody>
    </xdr:sp>
    <xdr:clientData/>
  </xdr:oneCellAnchor>
  <xdr:twoCellAnchor>
    <xdr:from>
      <xdr:col>12</xdr:col>
      <xdr:colOff>112057</xdr:colOff>
      <xdr:row>8</xdr:row>
      <xdr:rowOff>224116</xdr:rowOff>
    </xdr:from>
    <xdr:to>
      <xdr:col>14</xdr:col>
      <xdr:colOff>219634</xdr:colOff>
      <xdr:row>12</xdr:row>
      <xdr:rowOff>152399</xdr:rowOff>
    </xdr:to>
    <xdr:sp macro="" textlink="">
      <xdr:nvSpPr>
        <xdr:cNvPr id="29" name="Oval 12">
          <a:extLst>
            <a:ext uri="{FF2B5EF4-FFF2-40B4-BE49-F238E27FC236}">
              <a16:creationId xmlns:a16="http://schemas.microsoft.com/office/drawing/2014/main" id="{00000000-0008-0000-0200-00001D000000}"/>
            </a:ext>
          </a:extLst>
        </xdr:cNvPr>
        <xdr:cNvSpPr>
          <a:spLocks noChangeArrowheads="1"/>
        </xdr:cNvSpPr>
      </xdr:nvSpPr>
      <xdr:spPr bwMode="auto">
        <a:xfrm>
          <a:off x="8341657" y="1538566"/>
          <a:ext cx="1479177" cy="671233"/>
        </a:xfrm>
        <a:prstGeom prst="ellipse">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64008" tIns="41148" rIns="64008" bIns="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3600" b="0" i="0" u="none" strike="noStrike" kern="0" cap="none" spc="0" normalizeH="0" baseline="0" noProof="0">
              <a:ln>
                <a:noFill/>
              </a:ln>
              <a:solidFill>
                <a:srgbClr val="000000"/>
              </a:solidFill>
              <a:effectLst/>
              <a:uLnTx/>
              <a:uFillTx/>
              <a:latin typeface="ＭＳ Ｐゴシック"/>
              <a:ea typeface="ＭＳ Ｐゴシック"/>
            </a:rPr>
            <a:t>１</a:t>
          </a:r>
          <a:endParaRPr kumimoji="0" lang="ja-JP" altLang="en-US" sz="1000" b="0" i="0" u="none" strike="noStrike" kern="0" cap="none" spc="0" normalizeH="0" baseline="0" noProof="0">
            <a:ln>
              <a:noFill/>
            </a:ln>
            <a:solidFill>
              <a:sysClr val="windowText" lastClr="000000"/>
            </a:solidFill>
            <a:effectLst/>
            <a:uLnTx/>
            <a:uFillTx/>
          </a:endParaRPr>
        </a:p>
      </xdr:txBody>
    </xdr:sp>
    <xdr:clientData/>
  </xdr:twoCellAnchor>
  <xdr:twoCellAnchor>
    <xdr:from>
      <xdr:col>9</xdr:col>
      <xdr:colOff>78440</xdr:colOff>
      <xdr:row>31</xdr:row>
      <xdr:rowOff>17643</xdr:rowOff>
    </xdr:from>
    <xdr:to>
      <xdr:col>11</xdr:col>
      <xdr:colOff>447114</xdr:colOff>
      <xdr:row>36</xdr:row>
      <xdr:rowOff>15688</xdr:rowOff>
    </xdr:to>
    <xdr:sp macro="" textlink="">
      <xdr:nvSpPr>
        <xdr:cNvPr id="30" name="Oval 13">
          <a:extLst>
            <a:ext uri="{FF2B5EF4-FFF2-40B4-BE49-F238E27FC236}">
              <a16:creationId xmlns:a16="http://schemas.microsoft.com/office/drawing/2014/main" id="{00000000-0008-0000-0200-00001E000000}"/>
            </a:ext>
          </a:extLst>
        </xdr:cNvPr>
        <xdr:cNvSpPr>
          <a:spLocks noChangeArrowheads="1"/>
        </xdr:cNvSpPr>
      </xdr:nvSpPr>
      <xdr:spPr bwMode="auto">
        <a:xfrm>
          <a:off x="6250640" y="5332593"/>
          <a:ext cx="1740274" cy="855295"/>
        </a:xfrm>
        <a:prstGeom prst="ellipse">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64008" tIns="41148" rIns="64008" bIns="0" anchor="ctr" anchorCtr="1"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3600" b="0" i="0" u="none" strike="noStrike" kern="0" cap="none" spc="0" normalizeH="0" baseline="0" noProof="0">
              <a:ln>
                <a:noFill/>
              </a:ln>
              <a:solidFill>
                <a:srgbClr val="000000"/>
              </a:solidFill>
              <a:effectLst/>
              <a:uLnTx/>
              <a:uFillTx/>
              <a:latin typeface="ＭＳ Ｐゴシック"/>
              <a:ea typeface="ＭＳ Ｐゴシック"/>
            </a:rPr>
            <a:t>４</a:t>
          </a:r>
          <a:endParaRPr kumimoji="0" lang="ja-JP" altLang="en-US" sz="1000" b="0" i="0" u="none" strike="noStrike" kern="0" cap="none" spc="0" normalizeH="0" baseline="0" noProof="0">
            <a:ln>
              <a:noFill/>
            </a:ln>
            <a:solidFill>
              <a:sysClr val="windowText" lastClr="000000"/>
            </a:solidFill>
            <a:effectLst/>
            <a:uLnTx/>
            <a:uFillTx/>
          </a:endParaRPr>
        </a:p>
      </xdr:txBody>
    </xdr:sp>
    <xdr:clientData/>
  </xdr:twoCellAnchor>
  <xdr:twoCellAnchor>
    <xdr:from>
      <xdr:col>28</xdr:col>
      <xdr:colOff>168089</xdr:colOff>
      <xdr:row>23</xdr:row>
      <xdr:rowOff>134471</xdr:rowOff>
    </xdr:from>
    <xdr:to>
      <xdr:col>30</xdr:col>
      <xdr:colOff>264459</xdr:colOff>
      <xdr:row>28</xdr:row>
      <xdr:rowOff>208430</xdr:rowOff>
    </xdr:to>
    <xdr:sp macro="" textlink="">
      <xdr:nvSpPr>
        <xdr:cNvPr id="31" name="Oval 14">
          <a:extLst>
            <a:ext uri="{FF2B5EF4-FFF2-40B4-BE49-F238E27FC236}">
              <a16:creationId xmlns:a16="http://schemas.microsoft.com/office/drawing/2014/main" id="{00000000-0008-0000-0200-00001F000000}"/>
            </a:ext>
          </a:extLst>
        </xdr:cNvPr>
        <xdr:cNvSpPr>
          <a:spLocks noChangeArrowheads="1"/>
        </xdr:cNvSpPr>
      </xdr:nvSpPr>
      <xdr:spPr bwMode="auto">
        <a:xfrm>
          <a:off x="19370489" y="4077821"/>
          <a:ext cx="1467970" cy="893109"/>
        </a:xfrm>
        <a:prstGeom prst="ellipse">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64008" tIns="41148" rIns="64008" bIns="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3600" b="0" i="0" u="none" strike="noStrike" kern="0" cap="none" spc="0" normalizeH="0" baseline="0" noProof="0">
              <a:ln>
                <a:noFill/>
              </a:ln>
              <a:solidFill>
                <a:srgbClr val="000000"/>
              </a:solidFill>
              <a:effectLst/>
              <a:uLnTx/>
              <a:uFillTx/>
              <a:latin typeface="ＭＳ Ｐゴシック"/>
              <a:ea typeface="ＭＳ Ｐゴシック"/>
            </a:rPr>
            <a:t>２</a:t>
          </a:r>
          <a:endParaRPr kumimoji="0" lang="ja-JP" altLang="en-US" sz="1000" b="0" i="0" u="none" strike="noStrike" kern="0" cap="none" spc="0" normalizeH="0" baseline="0" noProof="0">
            <a:ln>
              <a:noFill/>
            </a:ln>
            <a:solidFill>
              <a:sysClr val="windowText" lastClr="000000"/>
            </a:solidFill>
            <a:effectLst/>
            <a:uLnTx/>
            <a:uFillTx/>
          </a:endParaRPr>
        </a:p>
      </xdr:txBody>
    </xdr:sp>
    <xdr:clientData/>
  </xdr:twoCellAnchor>
  <xdr:twoCellAnchor>
    <xdr:from>
      <xdr:col>10</xdr:col>
      <xdr:colOff>84843</xdr:colOff>
      <xdr:row>55</xdr:row>
      <xdr:rowOff>4799</xdr:rowOff>
    </xdr:from>
    <xdr:to>
      <xdr:col>12</xdr:col>
      <xdr:colOff>270221</xdr:colOff>
      <xdr:row>59</xdr:row>
      <xdr:rowOff>178171</xdr:rowOff>
    </xdr:to>
    <xdr:sp macro="" textlink="">
      <xdr:nvSpPr>
        <xdr:cNvPr id="32" name="Oval 13">
          <a:extLst>
            <a:ext uri="{FF2B5EF4-FFF2-40B4-BE49-F238E27FC236}">
              <a16:creationId xmlns:a16="http://schemas.microsoft.com/office/drawing/2014/main" id="{00000000-0008-0000-0200-000020000000}"/>
            </a:ext>
          </a:extLst>
        </xdr:cNvPr>
        <xdr:cNvSpPr>
          <a:spLocks noChangeArrowheads="1"/>
        </xdr:cNvSpPr>
      </xdr:nvSpPr>
      <xdr:spPr bwMode="auto">
        <a:xfrm>
          <a:off x="2765450" y="11012978"/>
          <a:ext cx="852128" cy="948979"/>
        </a:xfrm>
        <a:prstGeom prst="ellipse">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64008" tIns="41148" rIns="64008" bIns="0" anchor="ctr" anchorCtr="1"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ja-JP" altLang="en-US" sz="3600" b="0" i="0" u="none" strike="noStrike" kern="0" cap="none" spc="0" normalizeH="0" baseline="0" noProof="0">
              <a:ln>
                <a:noFill/>
              </a:ln>
              <a:solidFill>
                <a:srgbClr val="000000"/>
              </a:solidFill>
              <a:effectLst/>
              <a:uLnTx/>
              <a:uFillTx/>
              <a:latin typeface="ＭＳ Ｐゴシック"/>
              <a:ea typeface="ＭＳ Ｐゴシック"/>
            </a:rPr>
            <a:t>３</a:t>
          </a:r>
          <a:endParaRPr kumimoji="0" lang="ja-JP" altLang="en-US" sz="1000" b="0" i="0" u="none" strike="noStrike" kern="0" cap="none" spc="0" normalizeH="0" baseline="0" noProof="0">
            <a:ln>
              <a:noFill/>
            </a:ln>
            <a:solidFill>
              <a:sysClr val="windowText" lastClr="000000"/>
            </a:solidFill>
            <a:effectLst/>
            <a:uLnTx/>
            <a:uFillTx/>
          </a:endParaRPr>
        </a:p>
      </xdr:txBody>
    </xdr:sp>
    <xdr:clientData/>
  </xdr:twoCellAnchor>
  <xdr:twoCellAnchor>
    <xdr:from>
      <xdr:col>17</xdr:col>
      <xdr:colOff>433828</xdr:colOff>
      <xdr:row>45</xdr:row>
      <xdr:rowOff>22411</xdr:rowOff>
    </xdr:from>
    <xdr:to>
      <xdr:col>20</xdr:col>
      <xdr:colOff>151760</xdr:colOff>
      <xdr:row>49</xdr:row>
      <xdr:rowOff>194181</xdr:rowOff>
    </xdr:to>
    <xdr:sp macro="" textlink="">
      <xdr:nvSpPr>
        <xdr:cNvPr id="33" name="Oval 13">
          <a:extLst>
            <a:ext uri="{FF2B5EF4-FFF2-40B4-BE49-F238E27FC236}">
              <a16:creationId xmlns:a16="http://schemas.microsoft.com/office/drawing/2014/main" id="{00000000-0008-0000-0200-000021000000}"/>
            </a:ext>
          </a:extLst>
        </xdr:cNvPr>
        <xdr:cNvSpPr>
          <a:spLocks noChangeArrowheads="1"/>
        </xdr:cNvSpPr>
      </xdr:nvSpPr>
      <xdr:spPr bwMode="auto">
        <a:xfrm>
          <a:off x="5386828" y="9288875"/>
          <a:ext cx="833718" cy="770485"/>
        </a:xfrm>
        <a:prstGeom prst="ellipse">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64008" tIns="41148" rIns="64008" bIns="0" anchor="ctr" anchorCtr="1"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US" altLang="ja-JP" sz="3600" b="0" i="0" u="none" strike="noStrike" kern="0" cap="none" spc="0" normalizeH="0" baseline="0" noProof="0">
              <a:ln>
                <a:noFill/>
              </a:ln>
              <a:solidFill>
                <a:srgbClr val="000000"/>
              </a:solidFill>
              <a:effectLst/>
              <a:uLnTx/>
              <a:uFillTx/>
              <a:latin typeface="ＭＳ Ｐゴシック"/>
              <a:ea typeface="ＭＳ Ｐゴシック"/>
            </a:rPr>
            <a:t>5</a:t>
          </a:r>
          <a:endParaRPr kumimoji="0" lang="ja-JP" altLang="en-US" sz="1000" b="0" i="0" u="none" strike="noStrike" kern="0" cap="none" spc="0" normalizeH="0" baseline="0" noProof="0">
            <a:ln>
              <a:noFill/>
            </a:ln>
            <a:solidFill>
              <a:sysClr val="windowText" lastClr="000000"/>
            </a:solidFill>
            <a:effectLst/>
            <a:uLnTx/>
            <a:uFillTx/>
          </a:endParaRPr>
        </a:p>
      </xdr:txBody>
    </xdr:sp>
    <xdr:clientData/>
  </xdr:twoCellAnchor>
  <xdr:twoCellAnchor>
    <xdr:from>
      <xdr:col>26</xdr:col>
      <xdr:colOff>21876</xdr:colOff>
      <xdr:row>56</xdr:row>
      <xdr:rowOff>41621</xdr:rowOff>
    </xdr:from>
    <xdr:to>
      <xdr:col>28</xdr:col>
      <xdr:colOff>211790</xdr:colOff>
      <xdr:row>59</xdr:row>
      <xdr:rowOff>154961</xdr:rowOff>
    </xdr:to>
    <xdr:sp macro="" textlink="">
      <xdr:nvSpPr>
        <xdr:cNvPr id="34" name="Oval 13">
          <a:extLst>
            <a:ext uri="{FF2B5EF4-FFF2-40B4-BE49-F238E27FC236}">
              <a16:creationId xmlns:a16="http://schemas.microsoft.com/office/drawing/2014/main" id="{00000000-0008-0000-0200-000022000000}"/>
            </a:ext>
          </a:extLst>
        </xdr:cNvPr>
        <xdr:cNvSpPr>
          <a:spLocks noChangeArrowheads="1"/>
        </xdr:cNvSpPr>
      </xdr:nvSpPr>
      <xdr:spPr bwMode="auto">
        <a:xfrm>
          <a:off x="7383340" y="11226692"/>
          <a:ext cx="856664" cy="712055"/>
        </a:xfrm>
        <a:prstGeom prst="ellipse">
          <a:avLst/>
        </a:prstGeom>
        <a:solidFill>
          <a:srgbClr xmlns:mc="http://schemas.openxmlformats.org/markup-compatibility/2006" xmlns:a14="http://schemas.microsoft.com/office/drawing/2010/main" val="FFFFFF" mc:Ignorable="a14" a14:legacySpreadsheetColorIndex="65"/>
        </a:solidFill>
        <a:ln w="9525" algn="ctr">
          <a:solidFill>
            <a:srgbClr xmlns:mc="http://schemas.openxmlformats.org/markup-compatibility/2006" xmlns:a14="http://schemas.microsoft.com/office/drawing/2010/main" val="000000" mc:Ignorable="a14" a14:legacySpreadsheetColorIndex="64"/>
          </a:solidFill>
          <a:round/>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64008" tIns="41148" rIns="64008" bIns="0" anchor="ctr" anchorCtr="1"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US" altLang="ja-JP" sz="3600" b="0" i="0" u="none" strike="noStrike" kern="0" cap="none" spc="0" normalizeH="0" baseline="0" noProof="0">
              <a:ln>
                <a:noFill/>
              </a:ln>
              <a:solidFill>
                <a:srgbClr val="000000"/>
              </a:solidFill>
              <a:effectLst/>
              <a:uLnTx/>
              <a:uFillTx/>
              <a:latin typeface="ＭＳ Ｐゴシック"/>
              <a:ea typeface="ＭＳ Ｐゴシック"/>
            </a:rPr>
            <a:t>6</a:t>
          </a:r>
          <a:endParaRPr kumimoji="0" lang="ja-JP" altLang="en-US" sz="1000" b="0" i="0" u="none" strike="noStrike" kern="0" cap="none" spc="0" normalizeH="0" baseline="0" noProof="0">
            <a:ln>
              <a:noFill/>
            </a:ln>
            <a:solidFill>
              <a:sysClr val="windowText" lastClr="000000"/>
            </a:solidFill>
            <a:effectLst/>
            <a:uLnTx/>
            <a:uFillTx/>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2.xml"/><Relationship Id="rId13" Type="http://schemas.openxmlformats.org/officeDocument/2006/relationships/ctrlProp" Target="../ctrlProps/ctrlProp27.xml"/><Relationship Id="rId18" Type="http://schemas.openxmlformats.org/officeDocument/2006/relationships/ctrlProp" Target="../ctrlProps/ctrlProp32.xml"/><Relationship Id="rId3" Type="http://schemas.openxmlformats.org/officeDocument/2006/relationships/vmlDrawing" Target="../drawings/vmlDrawing2.vml"/><Relationship Id="rId7" Type="http://schemas.openxmlformats.org/officeDocument/2006/relationships/ctrlProp" Target="../ctrlProps/ctrlProp21.xml"/><Relationship Id="rId12" Type="http://schemas.openxmlformats.org/officeDocument/2006/relationships/ctrlProp" Target="../ctrlProps/ctrlProp26.xml"/><Relationship Id="rId17" Type="http://schemas.openxmlformats.org/officeDocument/2006/relationships/ctrlProp" Target="../ctrlProps/ctrlProp31.xml"/><Relationship Id="rId2" Type="http://schemas.openxmlformats.org/officeDocument/2006/relationships/drawing" Target="../drawings/drawing2.xml"/><Relationship Id="rId16" Type="http://schemas.openxmlformats.org/officeDocument/2006/relationships/ctrlProp" Target="../ctrlProps/ctrlProp30.xml"/><Relationship Id="rId20" Type="http://schemas.openxmlformats.org/officeDocument/2006/relationships/ctrlProp" Target="../ctrlProps/ctrlProp34.xml"/><Relationship Id="rId1" Type="http://schemas.openxmlformats.org/officeDocument/2006/relationships/printerSettings" Target="../printerSettings/printerSettings2.bin"/><Relationship Id="rId6" Type="http://schemas.openxmlformats.org/officeDocument/2006/relationships/ctrlProp" Target="../ctrlProps/ctrlProp20.xml"/><Relationship Id="rId11" Type="http://schemas.openxmlformats.org/officeDocument/2006/relationships/ctrlProp" Target="../ctrlProps/ctrlProp25.xml"/><Relationship Id="rId5" Type="http://schemas.openxmlformats.org/officeDocument/2006/relationships/ctrlProp" Target="../ctrlProps/ctrlProp19.xml"/><Relationship Id="rId15" Type="http://schemas.openxmlformats.org/officeDocument/2006/relationships/ctrlProp" Target="../ctrlProps/ctrlProp29.xml"/><Relationship Id="rId10" Type="http://schemas.openxmlformats.org/officeDocument/2006/relationships/ctrlProp" Target="../ctrlProps/ctrlProp24.xml"/><Relationship Id="rId19" Type="http://schemas.openxmlformats.org/officeDocument/2006/relationships/ctrlProp" Target="../ctrlProps/ctrlProp33.xml"/><Relationship Id="rId4" Type="http://schemas.openxmlformats.org/officeDocument/2006/relationships/ctrlProp" Target="../ctrlProps/ctrlProp18.xml"/><Relationship Id="rId9" Type="http://schemas.openxmlformats.org/officeDocument/2006/relationships/ctrlProp" Target="../ctrlProps/ctrlProp23.xml"/><Relationship Id="rId14" Type="http://schemas.openxmlformats.org/officeDocument/2006/relationships/ctrlProp" Target="../ctrlProps/ctrlProp28.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39.xml"/><Relationship Id="rId13" Type="http://schemas.openxmlformats.org/officeDocument/2006/relationships/ctrlProp" Target="../ctrlProps/ctrlProp44.xml"/><Relationship Id="rId18" Type="http://schemas.openxmlformats.org/officeDocument/2006/relationships/ctrlProp" Target="../ctrlProps/ctrlProp49.xml"/><Relationship Id="rId3" Type="http://schemas.openxmlformats.org/officeDocument/2006/relationships/vmlDrawing" Target="../drawings/vmlDrawing3.v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 Type="http://schemas.openxmlformats.org/officeDocument/2006/relationships/drawing" Target="../drawings/drawing3.xml"/><Relationship Id="rId16" Type="http://schemas.openxmlformats.org/officeDocument/2006/relationships/ctrlProp" Target="../ctrlProps/ctrlProp47.xml"/><Relationship Id="rId20" Type="http://schemas.openxmlformats.org/officeDocument/2006/relationships/ctrlProp" Target="../ctrlProps/ctrlProp51.xml"/><Relationship Id="rId1" Type="http://schemas.openxmlformats.org/officeDocument/2006/relationships/printerSettings" Target="../printerSettings/printerSettings3.bin"/><Relationship Id="rId6" Type="http://schemas.openxmlformats.org/officeDocument/2006/relationships/ctrlProp" Target="../ctrlProps/ctrlProp37.xml"/><Relationship Id="rId11" Type="http://schemas.openxmlformats.org/officeDocument/2006/relationships/ctrlProp" Target="../ctrlProps/ctrlProp42.xml"/><Relationship Id="rId5" Type="http://schemas.openxmlformats.org/officeDocument/2006/relationships/ctrlProp" Target="../ctrlProps/ctrlProp36.xml"/><Relationship Id="rId15" Type="http://schemas.openxmlformats.org/officeDocument/2006/relationships/ctrlProp" Target="../ctrlProps/ctrlProp46.xml"/><Relationship Id="rId10" Type="http://schemas.openxmlformats.org/officeDocument/2006/relationships/ctrlProp" Target="../ctrlProps/ctrlProp41.xml"/><Relationship Id="rId19" Type="http://schemas.openxmlformats.org/officeDocument/2006/relationships/ctrlProp" Target="../ctrlProps/ctrlProp50.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4D966B-624A-4A2D-B318-201A6B05C063}">
  <sheetPr>
    <tabColor indexed="43"/>
  </sheetPr>
  <dimension ref="A1:BL190"/>
  <sheetViews>
    <sheetView tabSelected="1" view="pageBreakPreview" topLeftCell="A16" zoomScaleNormal="100" zoomScaleSheetLayoutView="100" workbookViewId="0">
      <selection activeCell="W22" sqref="W22:Y22"/>
    </sheetView>
  </sheetViews>
  <sheetFormatPr defaultColWidth="9" defaultRowHeight="13"/>
  <cols>
    <col min="1" max="1" width="3.6328125" style="2" customWidth="1"/>
    <col min="2" max="2" width="6.08984375" style="2" customWidth="1"/>
    <col min="3" max="3" width="8.81640625" style="2" customWidth="1"/>
    <col min="4" max="4" width="2.81640625" style="2" customWidth="1"/>
    <col min="5" max="5" width="4.90625" style="2" customWidth="1"/>
    <col min="6" max="6" width="3.6328125" style="2" hidden="1" customWidth="1"/>
    <col min="7" max="7" width="4.1796875" style="2" customWidth="1"/>
    <col min="8" max="8" width="3.1796875" style="2" customWidth="1"/>
    <col min="9" max="9" width="3.6328125" style="3" customWidth="1"/>
    <col min="10" max="10" width="4.1796875" style="3" customWidth="1"/>
    <col min="11" max="11" width="3.1796875" style="2" customWidth="1"/>
    <col min="12" max="12" width="7.453125" style="2" customWidth="1"/>
    <col min="13" max="13" width="3.6328125" style="2" customWidth="1"/>
    <col min="14" max="14" width="7.453125" style="2" customWidth="1"/>
    <col min="15" max="16" width="3.81640625" style="2" customWidth="1"/>
    <col min="17" max="17" width="3.6328125" style="2" customWidth="1"/>
    <col min="18" max="18" width="9.90625" style="2" customWidth="1"/>
    <col min="19" max="19" width="5.6328125" style="2" customWidth="1"/>
    <col min="20" max="21" width="3.6328125" style="2" customWidth="1"/>
    <col min="22" max="22" width="3.6328125" style="2" hidden="1" customWidth="1"/>
    <col min="23" max="23" width="4.36328125" style="2" customWidth="1"/>
    <col min="24" max="24" width="3.08984375" style="2" customWidth="1"/>
    <col min="25" max="25" width="3.6328125" style="3" customWidth="1"/>
    <col min="26" max="26" width="4.1796875" style="3" customWidth="1"/>
    <col min="27" max="27" width="3.08984375" style="2" customWidth="1"/>
    <col min="28" max="28" width="7.453125" style="2" customWidth="1"/>
    <col min="29" max="29" width="3.81640625" style="2" customWidth="1"/>
    <col min="30" max="30" width="7.36328125" style="2" customWidth="1"/>
    <col min="31" max="31" width="3.6328125" style="2" customWidth="1"/>
    <col min="32" max="32" width="3.81640625" style="2" customWidth="1"/>
    <col min="33" max="34" width="3.1796875" style="2" customWidth="1"/>
    <col min="35" max="35" width="25" style="2" customWidth="1"/>
    <col min="36" max="36" width="23.81640625" style="2" customWidth="1"/>
    <col min="37" max="37" width="3.08984375" style="2" customWidth="1"/>
    <col min="38" max="39" width="25" style="2" customWidth="1"/>
    <col min="40" max="16384" width="9" style="2"/>
  </cols>
  <sheetData>
    <row r="1" spans="1:63" ht="16.5" customHeight="1">
      <c r="A1" s="296" t="s">
        <v>203</v>
      </c>
      <c r="W1" s="4"/>
      <c r="X1" s="4"/>
      <c r="Y1" s="4"/>
      <c r="Z1" s="4"/>
      <c r="AA1" s="4"/>
      <c r="AB1" s="314" t="s">
        <v>0</v>
      </c>
      <c r="AC1" s="314"/>
      <c r="AD1" s="314"/>
      <c r="AE1" s="314"/>
      <c r="AF1" s="314"/>
    </row>
    <row r="2" spans="1:63" ht="21.75" customHeight="1">
      <c r="A2" s="315" t="s">
        <v>1</v>
      </c>
      <c r="B2" s="315"/>
      <c r="C2" s="315"/>
      <c r="D2" s="315"/>
      <c r="E2" s="315"/>
      <c r="F2" s="315"/>
      <c r="G2" s="315"/>
      <c r="H2" s="315"/>
      <c r="I2" s="315"/>
      <c r="J2" s="315"/>
      <c r="K2" s="315"/>
      <c r="L2" s="315"/>
      <c r="M2" s="315"/>
      <c r="N2" s="315"/>
      <c r="O2" s="315"/>
      <c r="P2" s="315"/>
      <c r="Q2" s="315"/>
      <c r="R2" s="315"/>
      <c r="S2" s="315"/>
      <c r="T2" s="315"/>
      <c r="U2" s="315"/>
      <c r="V2" s="315"/>
      <c r="W2" s="315"/>
      <c r="X2" s="315"/>
      <c r="Y2" s="315"/>
      <c r="Z2" s="315"/>
      <c r="AA2" s="315"/>
      <c r="AB2" s="315"/>
      <c r="AC2" s="315"/>
      <c r="AD2" s="315"/>
      <c r="AE2" s="315"/>
      <c r="AF2" s="315"/>
    </row>
    <row r="3" spans="1:63" ht="6.75" customHeight="1">
      <c r="A3" s="280"/>
      <c r="B3" s="280"/>
      <c r="C3" s="280"/>
      <c r="D3" s="280"/>
      <c r="E3" s="280"/>
      <c r="F3" s="280"/>
      <c r="G3" s="280"/>
      <c r="H3" s="280"/>
      <c r="I3" s="280"/>
      <c r="J3" s="280"/>
      <c r="K3" s="280"/>
      <c r="L3" s="280"/>
      <c r="M3" s="280"/>
      <c r="N3" s="280"/>
      <c r="O3" s="280"/>
      <c r="P3" s="280"/>
      <c r="Q3" s="280"/>
      <c r="R3" s="280"/>
      <c r="S3" s="280"/>
      <c r="T3" s="280"/>
      <c r="U3" s="280"/>
      <c r="V3" s="280"/>
      <c r="W3" s="280"/>
      <c r="X3" s="280"/>
      <c r="Y3" s="280"/>
      <c r="Z3" s="280"/>
      <c r="AA3" s="280"/>
      <c r="AB3" s="280"/>
      <c r="AC3" s="280"/>
      <c r="AD3" s="280"/>
      <c r="AE3" s="280"/>
      <c r="AF3" s="280"/>
    </row>
    <row r="4" spans="1:63" ht="17.5" customHeight="1" thickBot="1">
      <c r="B4" s="316"/>
      <c r="C4" s="316"/>
      <c r="D4" s="6" t="s">
        <v>2</v>
      </c>
      <c r="E4" s="316"/>
      <c r="F4" s="317"/>
      <c r="G4" s="6" t="s">
        <v>3</v>
      </c>
      <c r="H4" s="1"/>
      <c r="I4" s="7"/>
      <c r="J4" s="7"/>
      <c r="K4" s="1"/>
      <c r="L4" s="1"/>
      <c r="M4" s="1"/>
      <c r="N4" s="1"/>
      <c r="O4" s="1"/>
      <c r="P4" s="1"/>
      <c r="Q4" s="1"/>
      <c r="R4" s="1"/>
      <c r="S4" s="6" t="s">
        <v>4</v>
      </c>
      <c r="T4" s="6"/>
      <c r="U4" s="1"/>
      <c r="V4" s="1"/>
      <c r="W4" s="318"/>
      <c r="X4" s="318"/>
      <c r="Y4" s="319"/>
      <c r="Z4" s="319"/>
      <c r="AA4" s="319"/>
      <c r="AB4" s="319"/>
      <c r="AC4" s="319"/>
      <c r="AD4" s="319"/>
      <c r="AE4" s="319"/>
      <c r="AF4" s="319"/>
    </row>
    <row r="5" spans="1:63" ht="15" customHeight="1" thickBot="1">
      <c r="A5" s="297" t="s">
        <v>5</v>
      </c>
      <c r="B5" s="299" t="s">
        <v>6</v>
      </c>
      <c r="C5" s="300"/>
      <c r="D5" s="300"/>
      <c r="E5" s="300"/>
      <c r="F5" s="301"/>
      <c r="G5" s="299" t="s">
        <v>7</v>
      </c>
      <c r="H5" s="300"/>
      <c r="I5" s="300"/>
      <c r="J5" s="300"/>
      <c r="K5" s="301"/>
      <c r="L5" s="305" t="s">
        <v>8</v>
      </c>
      <c r="M5" s="306"/>
      <c r="N5" s="307"/>
      <c r="O5" s="305" t="s">
        <v>9</v>
      </c>
      <c r="P5" s="320"/>
      <c r="Q5" s="297" t="s">
        <v>5</v>
      </c>
      <c r="R5" s="299" t="s">
        <v>6</v>
      </c>
      <c r="S5" s="300"/>
      <c r="T5" s="300"/>
      <c r="U5" s="300"/>
      <c r="V5" s="301"/>
      <c r="W5" s="299" t="s">
        <v>7</v>
      </c>
      <c r="X5" s="300"/>
      <c r="Y5" s="300"/>
      <c r="Z5" s="300"/>
      <c r="AA5" s="301"/>
      <c r="AB5" s="305" t="s">
        <v>8</v>
      </c>
      <c r="AC5" s="306"/>
      <c r="AD5" s="307"/>
      <c r="AE5" s="305" t="s">
        <v>9</v>
      </c>
      <c r="AF5" s="311"/>
      <c r="AH5" s="297" t="s">
        <v>5</v>
      </c>
      <c r="AI5" s="322" t="s">
        <v>10</v>
      </c>
      <c r="AJ5" s="323"/>
      <c r="AK5" s="297" t="s">
        <v>5</v>
      </c>
      <c r="AL5" s="322" t="s">
        <v>10</v>
      </c>
      <c r="AM5" s="323"/>
      <c r="AX5" s="326" t="s">
        <v>83</v>
      </c>
      <c r="AY5" s="326"/>
      <c r="AZ5" s="326"/>
      <c r="BA5" s="326"/>
      <c r="BB5" s="326"/>
      <c r="BC5" s="326"/>
      <c r="BD5" s="326"/>
      <c r="BE5" s="326"/>
      <c r="BF5" s="326"/>
      <c r="BG5" s="326"/>
      <c r="BH5" s="326"/>
      <c r="BI5" s="326"/>
      <c r="BJ5" s="326"/>
      <c r="BK5" s="146"/>
    </row>
    <row r="6" spans="1:63" ht="14.25" customHeight="1" thickBot="1">
      <c r="A6" s="298"/>
      <c r="B6" s="302"/>
      <c r="C6" s="303"/>
      <c r="D6" s="303"/>
      <c r="E6" s="303"/>
      <c r="F6" s="304"/>
      <c r="G6" s="302"/>
      <c r="H6" s="303"/>
      <c r="I6" s="303"/>
      <c r="J6" s="303"/>
      <c r="K6" s="304"/>
      <c r="L6" s="308"/>
      <c r="M6" s="309"/>
      <c r="N6" s="310"/>
      <c r="O6" s="312"/>
      <c r="P6" s="321"/>
      <c r="Q6" s="298"/>
      <c r="R6" s="302"/>
      <c r="S6" s="303"/>
      <c r="T6" s="303"/>
      <c r="U6" s="303"/>
      <c r="V6" s="304"/>
      <c r="W6" s="302"/>
      <c r="X6" s="303"/>
      <c r="Y6" s="303"/>
      <c r="Z6" s="303"/>
      <c r="AA6" s="304"/>
      <c r="AB6" s="308"/>
      <c r="AC6" s="309"/>
      <c r="AD6" s="310"/>
      <c r="AE6" s="312"/>
      <c r="AF6" s="313"/>
      <c r="AH6" s="298"/>
      <c r="AI6" s="324"/>
      <c r="AJ6" s="325"/>
      <c r="AK6" s="298"/>
      <c r="AL6" s="324"/>
      <c r="AM6" s="325"/>
      <c r="AX6" s="327" t="s">
        <v>84</v>
      </c>
      <c r="AY6" s="328"/>
      <c r="AZ6" s="329" t="s">
        <v>85</v>
      </c>
      <c r="BA6" s="147"/>
      <c r="BB6" s="148"/>
      <c r="BC6" s="327" t="s">
        <v>86</v>
      </c>
      <c r="BD6" s="328"/>
      <c r="BE6" s="329" t="s">
        <v>87</v>
      </c>
      <c r="BF6" s="147"/>
      <c r="BG6" s="148"/>
      <c r="BH6" s="327" t="s">
        <v>86</v>
      </c>
      <c r="BI6" s="328"/>
      <c r="BJ6" s="329" t="s">
        <v>87</v>
      </c>
      <c r="BK6" s="148"/>
    </row>
    <row r="7" spans="1:63" ht="27" customHeight="1" thickTop="1">
      <c r="A7" s="8">
        <v>1</v>
      </c>
      <c r="B7" s="343"/>
      <c r="C7" s="344"/>
      <c r="D7" s="344"/>
      <c r="E7" s="344"/>
      <c r="F7" s="345"/>
      <c r="G7" s="346"/>
      <c r="H7" s="347"/>
      <c r="I7" s="232" t="s">
        <v>11</v>
      </c>
      <c r="J7" s="331"/>
      <c r="K7" s="332"/>
      <c r="L7" s="233"/>
      <c r="M7" s="232" t="s">
        <v>11</v>
      </c>
      <c r="N7" s="234"/>
      <c r="O7" s="333" t="str">
        <f>IF(G7="", "", (J7-G7)-(N7-L7))</f>
        <v/>
      </c>
      <c r="P7" s="334"/>
      <c r="Q7" s="8">
        <v>17</v>
      </c>
      <c r="R7" s="343"/>
      <c r="S7" s="344"/>
      <c r="T7" s="344"/>
      <c r="U7" s="344"/>
      <c r="V7" s="345"/>
      <c r="W7" s="346"/>
      <c r="X7" s="347"/>
      <c r="Y7" s="232" t="s">
        <v>11</v>
      </c>
      <c r="Z7" s="331"/>
      <c r="AA7" s="332"/>
      <c r="AB7" s="233"/>
      <c r="AC7" s="232" t="s">
        <v>11</v>
      </c>
      <c r="AD7" s="234"/>
      <c r="AE7" s="333" t="str">
        <f>IF(W7="", "", (Z7-W7)-(AD7-AB7))</f>
        <v/>
      </c>
      <c r="AF7" s="334"/>
      <c r="AH7" s="10">
        <v>1</v>
      </c>
      <c r="AI7" s="11" t="str">
        <f>IF(OR(AO7=30, AO7=0, AO7=""), "", "実働時間は30分単位としてください")</f>
        <v/>
      </c>
      <c r="AJ7" s="12" t="str">
        <f>IF(AN7&gt;TIMEVALUE("8:00"), "実働時間が8時間を越えています", "")</f>
        <v/>
      </c>
      <c r="AK7" s="13">
        <v>17</v>
      </c>
      <c r="AL7" s="11" t="str">
        <f>IF(OR(AS7=30, AS7=0, AS7=""), "", "実働時間は30分単位としてください")</f>
        <v/>
      </c>
      <c r="AM7" s="14" t="str">
        <f>IF(AR7&gt;TIMEVALUE("8:00"), "実働時間が8時間を越えています", "")</f>
        <v/>
      </c>
      <c r="AN7" s="15">
        <f>IF(O7="", 0, O7)</f>
        <v>0</v>
      </c>
      <c r="AO7" s="16" t="str">
        <f>IF(O7="", "", MINUTE(O7))</f>
        <v/>
      </c>
      <c r="AP7" s="15">
        <f>N7-L7</f>
        <v>0</v>
      </c>
      <c r="AQ7" s="2">
        <f>IF(AND(AN7&gt;=0.270833333,AP7&lt;0.0305555555555556),1,2)</f>
        <v>2</v>
      </c>
      <c r="AR7" s="15">
        <f>IF(AE7="", 0, AE7)</f>
        <v>0</v>
      </c>
      <c r="AS7" s="16" t="str">
        <f>IF(AE7="", "", MINUTE(AE7))</f>
        <v/>
      </c>
      <c r="AT7" s="15">
        <f>AD7-AB7</f>
        <v>0</v>
      </c>
      <c r="AU7" s="2">
        <f>IF(AND(AR7&gt;=0.270833333,AT7&lt;0.0305555555555556),1,2)</f>
        <v>2</v>
      </c>
      <c r="AX7" s="149" t="s">
        <v>88</v>
      </c>
      <c r="AY7" s="150" t="s">
        <v>89</v>
      </c>
      <c r="AZ7" s="330"/>
      <c r="BA7" s="151"/>
      <c r="BB7" s="148"/>
      <c r="BC7" s="149" t="s">
        <v>88</v>
      </c>
      <c r="BD7" s="150" t="s">
        <v>89</v>
      </c>
      <c r="BE7" s="330"/>
      <c r="BF7" s="151"/>
      <c r="BG7" s="148"/>
      <c r="BH7" s="149" t="s">
        <v>88</v>
      </c>
      <c r="BI7" s="150" t="s">
        <v>89</v>
      </c>
      <c r="BJ7" s="330"/>
      <c r="BK7" s="148"/>
    </row>
    <row r="8" spans="1:63" ht="27" customHeight="1">
      <c r="A8" s="17">
        <v>2</v>
      </c>
      <c r="B8" s="335"/>
      <c r="C8" s="336"/>
      <c r="D8" s="336"/>
      <c r="E8" s="336"/>
      <c r="F8" s="226"/>
      <c r="G8" s="337"/>
      <c r="H8" s="338"/>
      <c r="I8" s="18" t="s">
        <v>11</v>
      </c>
      <c r="J8" s="339"/>
      <c r="K8" s="340"/>
      <c r="L8" s="19"/>
      <c r="M8" s="18" t="s">
        <v>11</v>
      </c>
      <c r="N8" s="20"/>
      <c r="O8" s="341" t="str">
        <f t="shared" ref="O8:O22" si="0">IF(G8="", "", (J8-G8)-(N8-L8))</f>
        <v/>
      </c>
      <c r="P8" s="342"/>
      <c r="Q8" s="17">
        <v>18</v>
      </c>
      <c r="R8" s="335"/>
      <c r="S8" s="336"/>
      <c r="T8" s="336"/>
      <c r="U8" s="336"/>
      <c r="V8" s="228"/>
      <c r="W8" s="337"/>
      <c r="X8" s="338"/>
      <c r="Y8" s="18" t="s">
        <v>11</v>
      </c>
      <c r="Z8" s="339"/>
      <c r="AA8" s="340"/>
      <c r="AB8" s="19"/>
      <c r="AC8" s="18" t="s">
        <v>11</v>
      </c>
      <c r="AD8" s="20"/>
      <c r="AE8" s="341" t="str">
        <f t="shared" ref="AE8:AE21" si="1">IF(W8="", "", (Z8-W8)-(AD8-AB8))</f>
        <v/>
      </c>
      <c r="AF8" s="342"/>
      <c r="AH8" s="21">
        <v>2</v>
      </c>
      <c r="AI8" s="22" t="str">
        <f t="shared" ref="AI8:AI22" si="2">IF(OR(AO8=30, AO8=0, AO8=""), "", "実働時間は30分単位としてください")</f>
        <v/>
      </c>
      <c r="AJ8" s="12" t="str">
        <f>IF(AN8&gt;TIMEVALUE("8:00"), "実働時間が8時間を越えています", "")</f>
        <v/>
      </c>
      <c r="AK8" s="23">
        <v>18</v>
      </c>
      <c r="AL8" s="22" t="str">
        <f t="shared" ref="AL8:AL22" si="3">IF(OR(AS8=30, AS8=0, AS8=""), "", "実働時間は30分単位としてください")</f>
        <v/>
      </c>
      <c r="AM8" s="24" t="str">
        <f>IF(AR8&gt;TIMEVALUE("8:00"), "実働時間が8時間を越えています", "")</f>
        <v/>
      </c>
      <c r="AN8" s="15">
        <f t="shared" ref="AN8:AN22" si="4">IF(O8="", 0, O8)</f>
        <v>0</v>
      </c>
      <c r="AO8" s="16" t="str">
        <f t="shared" ref="AO8:AO22" si="5">IF(O8="", "", MINUTE(O8))</f>
        <v/>
      </c>
      <c r="AP8" s="15">
        <f t="shared" ref="AP8:AP22" si="6">N8-L8</f>
        <v>0</v>
      </c>
      <c r="AQ8" s="2">
        <f t="shared" ref="AQ8:AQ11" si="7">IF(AND(AN8&gt;=0.270833333,AP8&lt;0.0305555555555556),1,2)</f>
        <v>2</v>
      </c>
      <c r="AR8" s="15">
        <f t="shared" ref="AR8:AR21" si="8">IF(AE8="", 0, AE8)</f>
        <v>0</v>
      </c>
      <c r="AS8" s="16" t="str">
        <f t="shared" ref="AS8:AS21" si="9">IF(AE8="", "", MINUTE(AE8))</f>
        <v/>
      </c>
      <c r="AT8" s="15">
        <f t="shared" ref="AT8:AT21" si="10">AD8-AB8</f>
        <v>0</v>
      </c>
      <c r="AU8" s="2">
        <f t="shared" ref="AU8:AU21" si="11">IF(AND(AR8&gt;=0.270833333,AT8&lt;0.0305555555555556),1,2)</f>
        <v>2</v>
      </c>
      <c r="AX8" s="152">
        <v>0</v>
      </c>
      <c r="AY8" s="295">
        <v>105000</v>
      </c>
      <c r="AZ8" s="348" t="s">
        <v>90</v>
      </c>
      <c r="BA8" s="154">
        <f>IF(AND($BK$189&gt;=AX8, $BK$189&lt;AY8), ROUNDDOWN(BK189*0.03063, 0), 0)</f>
        <v>0</v>
      </c>
      <c r="BB8" s="148"/>
      <c r="BC8" s="155">
        <v>137000</v>
      </c>
      <c r="BD8" s="156">
        <v>139000</v>
      </c>
      <c r="BE8" s="157">
        <v>6400</v>
      </c>
      <c r="BF8" s="154">
        <f t="shared" ref="BF8:BF42" si="12">IF(AND($BK$189&gt;=BC8, $BK$189&lt;BD8), BE8, 0)</f>
        <v>0</v>
      </c>
      <c r="BG8" s="148"/>
      <c r="BH8" s="155">
        <v>207000</v>
      </c>
      <c r="BI8" s="156">
        <v>209000</v>
      </c>
      <c r="BJ8" s="157">
        <v>22500</v>
      </c>
      <c r="BK8" s="154">
        <f t="shared" ref="BK8:BK71" si="13">IF(AND($BK$189&gt;=BH8, $BK$189&lt;BI8), BJ8, 0)</f>
        <v>0</v>
      </c>
    </row>
    <row r="9" spans="1:63" ht="27" customHeight="1">
      <c r="A9" s="17">
        <v>3</v>
      </c>
      <c r="B9" s="335"/>
      <c r="C9" s="336"/>
      <c r="D9" s="336"/>
      <c r="E9" s="336"/>
      <c r="F9" s="226"/>
      <c r="G9" s="337"/>
      <c r="H9" s="338"/>
      <c r="I9" s="18" t="s">
        <v>11</v>
      </c>
      <c r="J9" s="339"/>
      <c r="K9" s="340"/>
      <c r="L9" s="19"/>
      <c r="M9" s="18" t="s">
        <v>11</v>
      </c>
      <c r="N9" s="20"/>
      <c r="O9" s="341" t="str">
        <f t="shared" si="0"/>
        <v/>
      </c>
      <c r="P9" s="342"/>
      <c r="Q9" s="17">
        <v>19</v>
      </c>
      <c r="R9" s="335"/>
      <c r="S9" s="336"/>
      <c r="T9" s="336"/>
      <c r="U9" s="336"/>
      <c r="V9" s="228"/>
      <c r="W9" s="337"/>
      <c r="X9" s="338"/>
      <c r="Y9" s="18" t="s">
        <v>11</v>
      </c>
      <c r="Z9" s="339"/>
      <c r="AA9" s="340"/>
      <c r="AB9" s="19"/>
      <c r="AC9" s="18" t="s">
        <v>11</v>
      </c>
      <c r="AD9" s="20"/>
      <c r="AE9" s="341" t="str">
        <f t="shared" si="1"/>
        <v/>
      </c>
      <c r="AF9" s="342"/>
      <c r="AH9" s="21">
        <v>3</v>
      </c>
      <c r="AI9" s="22" t="str">
        <f t="shared" si="2"/>
        <v/>
      </c>
      <c r="AJ9" s="12" t="str">
        <f>IF(AN9&gt;TIMEVALUE("8:00"), "実働時間が8時間を越えています", "")</f>
        <v/>
      </c>
      <c r="AK9" s="23">
        <v>19</v>
      </c>
      <c r="AL9" s="22" t="str">
        <f t="shared" si="3"/>
        <v/>
      </c>
      <c r="AM9" s="24" t="str">
        <f t="shared" ref="AM9:AM21" si="14">IF(AR9&gt;TIMEVALUE("8:00"), "実働時間が8時間を越えています", "")</f>
        <v/>
      </c>
      <c r="AN9" s="15">
        <f t="shared" si="4"/>
        <v>0</v>
      </c>
      <c r="AO9" s="16" t="str">
        <f t="shared" si="5"/>
        <v/>
      </c>
      <c r="AP9" s="15">
        <f t="shared" si="6"/>
        <v>0</v>
      </c>
      <c r="AQ9" s="2">
        <f t="shared" si="7"/>
        <v>2</v>
      </c>
      <c r="AR9" s="15">
        <f t="shared" si="8"/>
        <v>0</v>
      </c>
      <c r="AS9" s="16" t="str">
        <f t="shared" si="9"/>
        <v/>
      </c>
      <c r="AT9" s="15">
        <f t="shared" si="10"/>
        <v>0</v>
      </c>
      <c r="AU9" s="2">
        <f t="shared" si="11"/>
        <v>2</v>
      </c>
      <c r="AX9" s="158"/>
      <c r="AY9" s="159"/>
      <c r="AZ9" s="349"/>
      <c r="BA9" s="154"/>
      <c r="BB9" s="148"/>
      <c r="BC9" s="160">
        <v>139000</v>
      </c>
      <c r="BD9" s="161">
        <v>141000</v>
      </c>
      <c r="BE9" s="162">
        <v>6700</v>
      </c>
      <c r="BF9" s="154">
        <f t="shared" si="12"/>
        <v>0</v>
      </c>
      <c r="BG9" s="148"/>
      <c r="BH9" s="160">
        <v>209000</v>
      </c>
      <c r="BI9" s="161">
        <v>211000</v>
      </c>
      <c r="BJ9" s="162">
        <v>23000</v>
      </c>
      <c r="BK9" s="154">
        <f t="shared" si="13"/>
        <v>0</v>
      </c>
    </row>
    <row r="10" spans="1:63" ht="27" customHeight="1">
      <c r="A10" s="17">
        <v>4</v>
      </c>
      <c r="B10" s="335"/>
      <c r="C10" s="336"/>
      <c r="D10" s="336"/>
      <c r="E10" s="336"/>
      <c r="F10" s="226"/>
      <c r="G10" s="337"/>
      <c r="H10" s="338"/>
      <c r="I10" s="18" t="s">
        <v>11</v>
      </c>
      <c r="J10" s="339"/>
      <c r="K10" s="340"/>
      <c r="L10" s="19"/>
      <c r="M10" s="18" t="s">
        <v>11</v>
      </c>
      <c r="N10" s="20"/>
      <c r="O10" s="341" t="str">
        <f t="shared" si="0"/>
        <v/>
      </c>
      <c r="P10" s="342"/>
      <c r="Q10" s="17">
        <v>20</v>
      </c>
      <c r="R10" s="335"/>
      <c r="S10" s="336"/>
      <c r="T10" s="336"/>
      <c r="U10" s="336"/>
      <c r="V10" s="228"/>
      <c r="W10" s="337"/>
      <c r="X10" s="338"/>
      <c r="Y10" s="18" t="s">
        <v>11</v>
      </c>
      <c r="Z10" s="339"/>
      <c r="AA10" s="340"/>
      <c r="AB10" s="19"/>
      <c r="AC10" s="18" t="s">
        <v>11</v>
      </c>
      <c r="AD10" s="20"/>
      <c r="AE10" s="341" t="str">
        <f t="shared" si="1"/>
        <v/>
      </c>
      <c r="AF10" s="342"/>
      <c r="AH10" s="21">
        <v>4</v>
      </c>
      <c r="AI10" s="22" t="str">
        <f t="shared" si="2"/>
        <v/>
      </c>
      <c r="AJ10" s="12" t="str">
        <f>IF(AN10&gt;TIMEVALUE("8:00"), "実働時間が8時間を越えています", "")</f>
        <v/>
      </c>
      <c r="AK10" s="23">
        <v>20</v>
      </c>
      <c r="AL10" s="22" t="str">
        <f t="shared" si="3"/>
        <v/>
      </c>
      <c r="AM10" s="24" t="str">
        <f t="shared" si="14"/>
        <v/>
      </c>
      <c r="AN10" s="15">
        <f t="shared" si="4"/>
        <v>0</v>
      </c>
      <c r="AO10" s="16" t="str">
        <f t="shared" si="5"/>
        <v/>
      </c>
      <c r="AP10" s="15">
        <f t="shared" si="6"/>
        <v>0</v>
      </c>
      <c r="AQ10" s="2">
        <f t="shared" si="7"/>
        <v>2</v>
      </c>
      <c r="AR10" s="15">
        <f t="shared" si="8"/>
        <v>0</v>
      </c>
      <c r="AS10" s="16" t="str">
        <f t="shared" si="9"/>
        <v/>
      </c>
      <c r="AT10" s="15">
        <f t="shared" si="10"/>
        <v>0</v>
      </c>
      <c r="AU10" s="2">
        <f t="shared" si="11"/>
        <v>2</v>
      </c>
      <c r="AX10" s="158"/>
      <c r="AY10" s="159"/>
      <c r="AZ10" s="349"/>
      <c r="BA10" s="154"/>
      <c r="BB10" s="148"/>
      <c r="BC10" s="160">
        <v>141000</v>
      </c>
      <c r="BD10" s="161">
        <v>143000</v>
      </c>
      <c r="BE10" s="162">
        <v>7000</v>
      </c>
      <c r="BF10" s="154">
        <f t="shared" si="12"/>
        <v>0</v>
      </c>
      <c r="BG10" s="148"/>
      <c r="BH10" s="160">
        <v>211000</v>
      </c>
      <c r="BI10" s="161">
        <v>213000</v>
      </c>
      <c r="BJ10" s="162">
        <v>23600</v>
      </c>
      <c r="BK10" s="154">
        <f t="shared" si="13"/>
        <v>0</v>
      </c>
    </row>
    <row r="11" spans="1:63" ht="27" customHeight="1">
      <c r="A11" s="17">
        <v>5</v>
      </c>
      <c r="B11" s="335"/>
      <c r="C11" s="336"/>
      <c r="D11" s="336"/>
      <c r="E11" s="336"/>
      <c r="F11" s="226"/>
      <c r="G11" s="337"/>
      <c r="H11" s="338"/>
      <c r="I11" s="18" t="s">
        <v>11</v>
      </c>
      <c r="J11" s="339"/>
      <c r="K11" s="340"/>
      <c r="L11" s="19"/>
      <c r="M11" s="18" t="s">
        <v>11</v>
      </c>
      <c r="N11" s="20"/>
      <c r="O11" s="341" t="str">
        <f t="shared" si="0"/>
        <v/>
      </c>
      <c r="P11" s="342"/>
      <c r="Q11" s="17">
        <v>21</v>
      </c>
      <c r="R11" s="335"/>
      <c r="S11" s="336"/>
      <c r="T11" s="336"/>
      <c r="U11" s="336"/>
      <c r="V11" s="228"/>
      <c r="W11" s="337"/>
      <c r="X11" s="338"/>
      <c r="Y11" s="18" t="s">
        <v>11</v>
      </c>
      <c r="Z11" s="339"/>
      <c r="AA11" s="340"/>
      <c r="AB11" s="19"/>
      <c r="AC11" s="18" t="s">
        <v>11</v>
      </c>
      <c r="AD11" s="20"/>
      <c r="AE11" s="341" t="str">
        <f t="shared" si="1"/>
        <v/>
      </c>
      <c r="AF11" s="342"/>
      <c r="AH11" s="21">
        <v>5</v>
      </c>
      <c r="AI11" s="22" t="str">
        <f t="shared" si="2"/>
        <v/>
      </c>
      <c r="AJ11" s="12" t="str">
        <f t="shared" ref="AJ11:AJ21" si="15">IF(AN11&gt;TIMEVALUE("8:00"), "実働時間が8時間を越えています", "")</f>
        <v/>
      </c>
      <c r="AK11" s="23">
        <v>21</v>
      </c>
      <c r="AL11" s="22" t="str">
        <f t="shared" si="3"/>
        <v/>
      </c>
      <c r="AM11" s="24" t="str">
        <f t="shared" si="14"/>
        <v/>
      </c>
      <c r="AN11" s="15">
        <f t="shared" si="4"/>
        <v>0</v>
      </c>
      <c r="AO11" s="16" t="str">
        <f t="shared" si="5"/>
        <v/>
      </c>
      <c r="AP11" s="15">
        <f t="shared" si="6"/>
        <v>0</v>
      </c>
      <c r="AQ11" s="2">
        <f t="shared" si="7"/>
        <v>2</v>
      </c>
      <c r="AR11" s="15">
        <f t="shared" si="8"/>
        <v>0</v>
      </c>
      <c r="AS11" s="16" t="str">
        <f t="shared" si="9"/>
        <v/>
      </c>
      <c r="AT11" s="15">
        <f t="shared" si="10"/>
        <v>0</v>
      </c>
      <c r="AU11" s="2">
        <f t="shared" si="11"/>
        <v>2</v>
      </c>
      <c r="AX11" s="158"/>
      <c r="AY11" s="159"/>
      <c r="AZ11" s="349"/>
      <c r="BA11" s="154"/>
      <c r="BB11" s="148"/>
      <c r="BC11" s="160">
        <v>143000</v>
      </c>
      <c r="BD11" s="161">
        <v>145000</v>
      </c>
      <c r="BE11" s="162">
        <v>7400</v>
      </c>
      <c r="BF11" s="154">
        <f t="shared" si="12"/>
        <v>0</v>
      </c>
      <c r="BG11" s="148"/>
      <c r="BH11" s="160">
        <v>213000</v>
      </c>
      <c r="BI11" s="161">
        <v>215000</v>
      </c>
      <c r="BJ11" s="162">
        <v>24100</v>
      </c>
      <c r="BK11" s="154">
        <f t="shared" si="13"/>
        <v>0</v>
      </c>
    </row>
    <row r="12" spans="1:63" ht="27" customHeight="1">
      <c r="A12" s="17">
        <v>6</v>
      </c>
      <c r="B12" s="335"/>
      <c r="C12" s="336"/>
      <c r="D12" s="336"/>
      <c r="E12" s="336"/>
      <c r="F12" s="226"/>
      <c r="G12" s="337"/>
      <c r="H12" s="338"/>
      <c r="I12" s="18" t="s">
        <v>11</v>
      </c>
      <c r="J12" s="339"/>
      <c r="K12" s="340"/>
      <c r="L12" s="19"/>
      <c r="M12" s="18" t="s">
        <v>11</v>
      </c>
      <c r="N12" s="20"/>
      <c r="O12" s="341" t="str">
        <f t="shared" si="0"/>
        <v/>
      </c>
      <c r="P12" s="342"/>
      <c r="Q12" s="17">
        <v>22</v>
      </c>
      <c r="R12" s="335"/>
      <c r="S12" s="336"/>
      <c r="T12" s="336"/>
      <c r="U12" s="336"/>
      <c r="V12" s="228"/>
      <c r="W12" s="337"/>
      <c r="X12" s="338"/>
      <c r="Y12" s="18" t="s">
        <v>11</v>
      </c>
      <c r="Z12" s="339"/>
      <c r="AA12" s="340"/>
      <c r="AB12" s="19"/>
      <c r="AC12" s="18" t="s">
        <v>11</v>
      </c>
      <c r="AD12" s="20"/>
      <c r="AE12" s="341" t="str">
        <f t="shared" si="1"/>
        <v/>
      </c>
      <c r="AF12" s="342"/>
      <c r="AH12" s="21">
        <v>6</v>
      </c>
      <c r="AI12" s="22" t="str">
        <f t="shared" si="2"/>
        <v/>
      </c>
      <c r="AJ12" s="12" t="str">
        <f t="shared" si="15"/>
        <v/>
      </c>
      <c r="AK12" s="23">
        <v>22</v>
      </c>
      <c r="AL12" s="22" t="str">
        <f t="shared" si="3"/>
        <v/>
      </c>
      <c r="AM12" s="24" t="str">
        <f t="shared" si="14"/>
        <v/>
      </c>
      <c r="AN12" s="15">
        <f t="shared" si="4"/>
        <v>0</v>
      </c>
      <c r="AO12" s="16" t="str">
        <f t="shared" si="5"/>
        <v/>
      </c>
      <c r="AP12" s="15">
        <f t="shared" si="6"/>
        <v>0</v>
      </c>
      <c r="AQ12" s="2">
        <f>IF(AND(AN12&gt;=0.270833333,AP12&lt;0.0305555555555556),1,2)</f>
        <v>2</v>
      </c>
      <c r="AR12" s="15">
        <f t="shared" si="8"/>
        <v>0</v>
      </c>
      <c r="AS12" s="16" t="str">
        <f t="shared" si="9"/>
        <v/>
      </c>
      <c r="AT12" s="15">
        <f t="shared" si="10"/>
        <v>0</v>
      </c>
      <c r="AU12" s="2">
        <f t="shared" si="11"/>
        <v>2</v>
      </c>
      <c r="AX12" s="158"/>
      <c r="AY12" s="159"/>
      <c r="AZ12" s="349"/>
      <c r="BA12" s="165"/>
      <c r="BB12" s="148"/>
      <c r="BC12" s="166">
        <v>145000</v>
      </c>
      <c r="BD12" s="167">
        <v>147000</v>
      </c>
      <c r="BE12" s="168">
        <v>7700</v>
      </c>
      <c r="BF12" s="154">
        <f t="shared" si="12"/>
        <v>0</v>
      </c>
      <c r="BG12" s="148"/>
      <c r="BH12" s="166">
        <v>215000</v>
      </c>
      <c r="BI12" s="167">
        <v>217000</v>
      </c>
      <c r="BJ12" s="168">
        <v>24700</v>
      </c>
      <c r="BK12" s="154">
        <f t="shared" si="13"/>
        <v>0</v>
      </c>
    </row>
    <row r="13" spans="1:63" ht="27" customHeight="1">
      <c r="A13" s="17">
        <v>7</v>
      </c>
      <c r="B13" s="335"/>
      <c r="C13" s="336"/>
      <c r="D13" s="336"/>
      <c r="E13" s="336"/>
      <c r="F13" s="226"/>
      <c r="G13" s="337"/>
      <c r="H13" s="338"/>
      <c r="I13" s="18" t="s">
        <v>11</v>
      </c>
      <c r="J13" s="339"/>
      <c r="K13" s="340"/>
      <c r="L13" s="19"/>
      <c r="M13" s="18" t="s">
        <v>11</v>
      </c>
      <c r="N13" s="20"/>
      <c r="O13" s="341" t="str">
        <f t="shared" si="0"/>
        <v/>
      </c>
      <c r="P13" s="342"/>
      <c r="Q13" s="17">
        <v>23</v>
      </c>
      <c r="R13" s="335"/>
      <c r="S13" s="336"/>
      <c r="T13" s="336"/>
      <c r="U13" s="336"/>
      <c r="V13" s="228"/>
      <c r="W13" s="337"/>
      <c r="X13" s="338"/>
      <c r="Y13" s="18" t="s">
        <v>11</v>
      </c>
      <c r="Z13" s="339"/>
      <c r="AA13" s="340"/>
      <c r="AB13" s="19"/>
      <c r="AC13" s="18" t="s">
        <v>11</v>
      </c>
      <c r="AD13" s="20"/>
      <c r="AE13" s="341" t="str">
        <f t="shared" si="1"/>
        <v/>
      </c>
      <c r="AF13" s="342"/>
      <c r="AH13" s="21">
        <v>7</v>
      </c>
      <c r="AI13" s="22" t="str">
        <f t="shared" si="2"/>
        <v/>
      </c>
      <c r="AJ13" s="12" t="str">
        <f t="shared" si="15"/>
        <v/>
      </c>
      <c r="AK13" s="23">
        <v>23</v>
      </c>
      <c r="AL13" s="22" t="str">
        <f t="shared" si="3"/>
        <v/>
      </c>
      <c r="AM13" s="24" t="str">
        <f t="shared" si="14"/>
        <v/>
      </c>
      <c r="AN13" s="15">
        <f t="shared" si="4"/>
        <v>0</v>
      </c>
      <c r="AO13" s="16" t="str">
        <f t="shared" si="5"/>
        <v/>
      </c>
      <c r="AP13" s="15">
        <f t="shared" si="6"/>
        <v>0</v>
      </c>
      <c r="AQ13" s="2">
        <f t="shared" ref="AQ13:AQ22" si="16">IF(AND(AN13&gt;=0.270833333,AP13&lt;0.0305555555555556),1,2)</f>
        <v>2</v>
      </c>
      <c r="AR13" s="15">
        <f t="shared" si="8"/>
        <v>0</v>
      </c>
      <c r="AS13" s="16" t="str">
        <f t="shared" si="9"/>
        <v/>
      </c>
      <c r="AT13" s="15">
        <f t="shared" si="10"/>
        <v>0</v>
      </c>
      <c r="AU13" s="2">
        <f t="shared" si="11"/>
        <v>2</v>
      </c>
      <c r="AX13" s="158"/>
      <c r="AY13" s="159"/>
      <c r="AZ13" s="349"/>
      <c r="BA13" s="154">
        <f t="shared" ref="BA13:BA42" si="17">IF(AND($BK$189&gt;=AX13, $BK$189&lt;AY13), AZ13, 0)</f>
        <v>0</v>
      </c>
      <c r="BB13" s="148"/>
      <c r="BC13" s="155">
        <v>147000</v>
      </c>
      <c r="BD13" s="156">
        <v>149000</v>
      </c>
      <c r="BE13" s="157">
        <v>8000</v>
      </c>
      <c r="BF13" s="154">
        <f t="shared" si="12"/>
        <v>0</v>
      </c>
      <c r="BG13" s="148"/>
      <c r="BH13" s="155">
        <v>217000</v>
      </c>
      <c r="BI13" s="156">
        <v>219000</v>
      </c>
      <c r="BJ13" s="157">
        <v>25300</v>
      </c>
      <c r="BK13" s="154">
        <f t="shared" si="13"/>
        <v>0</v>
      </c>
    </row>
    <row r="14" spans="1:63" ht="27" customHeight="1">
      <c r="A14" s="17">
        <v>8</v>
      </c>
      <c r="B14" s="335"/>
      <c r="C14" s="336"/>
      <c r="D14" s="336"/>
      <c r="E14" s="336"/>
      <c r="F14" s="226"/>
      <c r="G14" s="337"/>
      <c r="H14" s="338"/>
      <c r="I14" s="18" t="s">
        <v>11</v>
      </c>
      <c r="J14" s="339"/>
      <c r="K14" s="340"/>
      <c r="L14" s="19"/>
      <c r="M14" s="18" t="s">
        <v>11</v>
      </c>
      <c r="N14" s="20"/>
      <c r="O14" s="341" t="str">
        <f t="shared" si="0"/>
        <v/>
      </c>
      <c r="P14" s="342"/>
      <c r="Q14" s="17">
        <v>24</v>
      </c>
      <c r="R14" s="335"/>
      <c r="S14" s="336"/>
      <c r="T14" s="336"/>
      <c r="U14" s="336"/>
      <c r="V14" s="228"/>
      <c r="W14" s="337"/>
      <c r="X14" s="338"/>
      <c r="Y14" s="18" t="s">
        <v>11</v>
      </c>
      <c r="Z14" s="339"/>
      <c r="AA14" s="340"/>
      <c r="AB14" s="19"/>
      <c r="AC14" s="18" t="s">
        <v>11</v>
      </c>
      <c r="AD14" s="20"/>
      <c r="AE14" s="341" t="str">
        <f t="shared" si="1"/>
        <v/>
      </c>
      <c r="AF14" s="342"/>
      <c r="AH14" s="21">
        <v>8</v>
      </c>
      <c r="AI14" s="22" t="str">
        <f t="shared" si="2"/>
        <v/>
      </c>
      <c r="AJ14" s="12" t="str">
        <f t="shared" si="15"/>
        <v/>
      </c>
      <c r="AK14" s="23">
        <v>24</v>
      </c>
      <c r="AL14" s="22" t="str">
        <f t="shared" si="3"/>
        <v/>
      </c>
      <c r="AM14" s="24" t="str">
        <f t="shared" si="14"/>
        <v/>
      </c>
      <c r="AN14" s="15">
        <f t="shared" si="4"/>
        <v>0</v>
      </c>
      <c r="AO14" s="16" t="str">
        <f t="shared" si="5"/>
        <v/>
      </c>
      <c r="AP14" s="15">
        <f t="shared" si="6"/>
        <v>0</v>
      </c>
      <c r="AQ14" s="2">
        <f t="shared" si="16"/>
        <v>2</v>
      </c>
      <c r="AR14" s="15">
        <f t="shared" si="8"/>
        <v>0</v>
      </c>
      <c r="AS14" s="16" t="str">
        <f t="shared" si="9"/>
        <v/>
      </c>
      <c r="AT14" s="15">
        <f t="shared" si="10"/>
        <v>0</v>
      </c>
      <c r="AU14" s="2">
        <f t="shared" si="11"/>
        <v>2</v>
      </c>
      <c r="AX14" s="158"/>
      <c r="AY14" s="159"/>
      <c r="AZ14" s="349"/>
      <c r="BA14" s="154">
        <f t="shared" si="17"/>
        <v>0</v>
      </c>
      <c r="BB14" s="148"/>
      <c r="BC14" s="160">
        <v>149000</v>
      </c>
      <c r="BD14" s="161">
        <v>151000</v>
      </c>
      <c r="BE14" s="162">
        <v>8300</v>
      </c>
      <c r="BF14" s="154">
        <f t="shared" si="12"/>
        <v>0</v>
      </c>
      <c r="BG14" s="148"/>
      <c r="BH14" s="160">
        <v>219000</v>
      </c>
      <c r="BI14" s="161">
        <v>221000</v>
      </c>
      <c r="BJ14" s="162">
        <v>25800</v>
      </c>
      <c r="BK14" s="154">
        <f t="shared" si="13"/>
        <v>0</v>
      </c>
    </row>
    <row r="15" spans="1:63" ht="27" customHeight="1">
      <c r="A15" s="17">
        <v>9</v>
      </c>
      <c r="B15" s="335"/>
      <c r="C15" s="336"/>
      <c r="D15" s="336"/>
      <c r="E15" s="336"/>
      <c r="F15" s="226"/>
      <c r="G15" s="337"/>
      <c r="H15" s="338"/>
      <c r="I15" s="18" t="s">
        <v>11</v>
      </c>
      <c r="J15" s="339"/>
      <c r="K15" s="340"/>
      <c r="L15" s="19"/>
      <c r="M15" s="18" t="s">
        <v>11</v>
      </c>
      <c r="N15" s="20"/>
      <c r="O15" s="341" t="str">
        <f t="shared" si="0"/>
        <v/>
      </c>
      <c r="P15" s="342"/>
      <c r="Q15" s="17">
        <v>25</v>
      </c>
      <c r="R15" s="335"/>
      <c r="S15" s="336"/>
      <c r="T15" s="336"/>
      <c r="U15" s="336"/>
      <c r="V15" s="228"/>
      <c r="W15" s="337"/>
      <c r="X15" s="338"/>
      <c r="Y15" s="18" t="s">
        <v>11</v>
      </c>
      <c r="Z15" s="339"/>
      <c r="AA15" s="340"/>
      <c r="AB15" s="19"/>
      <c r="AC15" s="18" t="s">
        <v>11</v>
      </c>
      <c r="AD15" s="20"/>
      <c r="AE15" s="341" t="str">
        <f t="shared" si="1"/>
        <v/>
      </c>
      <c r="AF15" s="342"/>
      <c r="AH15" s="21">
        <v>9</v>
      </c>
      <c r="AI15" s="22" t="str">
        <f t="shared" si="2"/>
        <v/>
      </c>
      <c r="AJ15" s="12" t="str">
        <f t="shared" si="15"/>
        <v/>
      </c>
      <c r="AK15" s="23">
        <v>25</v>
      </c>
      <c r="AL15" s="22" t="str">
        <f t="shared" si="3"/>
        <v/>
      </c>
      <c r="AM15" s="24" t="str">
        <f t="shared" si="14"/>
        <v/>
      </c>
      <c r="AN15" s="15">
        <f t="shared" si="4"/>
        <v>0</v>
      </c>
      <c r="AO15" s="16" t="str">
        <f t="shared" si="5"/>
        <v/>
      </c>
      <c r="AP15" s="15">
        <f t="shared" si="6"/>
        <v>0</v>
      </c>
      <c r="AQ15" s="2">
        <f t="shared" si="16"/>
        <v>2</v>
      </c>
      <c r="AR15" s="15">
        <f t="shared" si="8"/>
        <v>0</v>
      </c>
      <c r="AS15" s="16" t="str">
        <f t="shared" si="9"/>
        <v/>
      </c>
      <c r="AT15" s="15">
        <f t="shared" si="10"/>
        <v>0</v>
      </c>
      <c r="AU15" s="2">
        <f t="shared" si="11"/>
        <v>2</v>
      </c>
      <c r="AX15" s="158"/>
      <c r="AY15" s="159"/>
      <c r="AZ15" s="349"/>
      <c r="BA15" s="154">
        <f t="shared" si="17"/>
        <v>0</v>
      </c>
      <c r="BB15" s="148"/>
      <c r="BC15" s="160">
        <v>151000</v>
      </c>
      <c r="BD15" s="161">
        <v>153000</v>
      </c>
      <c r="BE15" s="162">
        <v>8600</v>
      </c>
      <c r="BF15" s="154">
        <f t="shared" si="12"/>
        <v>0</v>
      </c>
      <c r="BG15" s="148"/>
      <c r="BH15" s="160">
        <v>221000</v>
      </c>
      <c r="BI15" s="161">
        <v>224000</v>
      </c>
      <c r="BJ15" s="162">
        <v>26400</v>
      </c>
      <c r="BK15" s="154">
        <f t="shared" si="13"/>
        <v>0</v>
      </c>
    </row>
    <row r="16" spans="1:63" ht="27" customHeight="1">
      <c r="A16" s="17">
        <v>10</v>
      </c>
      <c r="B16" s="335"/>
      <c r="C16" s="336"/>
      <c r="D16" s="336"/>
      <c r="E16" s="336"/>
      <c r="F16" s="226"/>
      <c r="G16" s="337"/>
      <c r="H16" s="338"/>
      <c r="I16" s="18" t="s">
        <v>11</v>
      </c>
      <c r="J16" s="339"/>
      <c r="K16" s="340"/>
      <c r="L16" s="19"/>
      <c r="M16" s="18" t="s">
        <v>11</v>
      </c>
      <c r="N16" s="20"/>
      <c r="O16" s="341" t="str">
        <f t="shared" si="0"/>
        <v/>
      </c>
      <c r="P16" s="342"/>
      <c r="Q16" s="17">
        <v>26</v>
      </c>
      <c r="R16" s="335"/>
      <c r="S16" s="336"/>
      <c r="T16" s="336"/>
      <c r="U16" s="336"/>
      <c r="V16" s="228"/>
      <c r="W16" s="337"/>
      <c r="X16" s="338"/>
      <c r="Y16" s="18" t="s">
        <v>11</v>
      </c>
      <c r="Z16" s="339"/>
      <c r="AA16" s="340"/>
      <c r="AB16" s="19"/>
      <c r="AC16" s="18" t="s">
        <v>11</v>
      </c>
      <c r="AD16" s="20"/>
      <c r="AE16" s="341" t="str">
        <f t="shared" si="1"/>
        <v/>
      </c>
      <c r="AF16" s="342"/>
      <c r="AH16" s="21">
        <v>10</v>
      </c>
      <c r="AI16" s="22" t="str">
        <f t="shared" si="2"/>
        <v/>
      </c>
      <c r="AJ16" s="12" t="str">
        <f t="shared" si="15"/>
        <v/>
      </c>
      <c r="AK16" s="23">
        <v>26</v>
      </c>
      <c r="AL16" s="22" t="str">
        <f t="shared" si="3"/>
        <v/>
      </c>
      <c r="AM16" s="24" t="str">
        <f t="shared" si="14"/>
        <v/>
      </c>
      <c r="AN16" s="15">
        <f t="shared" si="4"/>
        <v>0</v>
      </c>
      <c r="AO16" s="16" t="str">
        <f t="shared" si="5"/>
        <v/>
      </c>
      <c r="AP16" s="15">
        <f t="shared" si="6"/>
        <v>0</v>
      </c>
      <c r="AQ16" s="2">
        <f t="shared" si="16"/>
        <v>2</v>
      </c>
      <c r="AR16" s="15">
        <f t="shared" si="8"/>
        <v>0</v>
      </c>
      <c r="AS16" s="16" t="str">
        <f t="shared" si="9"/>
        <v/>
      </c>
      <c r="AT16" s="15">
        <f t="shared" si="10"/>
        <v>0</v>
      </c>
      <c r="AU16" s="2">
        <f t="shared" si="11"/>
        <v>2</v>
      </c>
      <c r="AX16" s="158"/>
      <c r="AY16" s="159"/>
      <c r="AZ16" s="349"/>
      <c r="BA16" s="154">
        <f t="shared" si="17"/>
        <v>0</v>
      </c>
      <c r="BB16" s="148"/>
      <c r="BC16" s="160">
        <v>153000</v>
      </c>
      <c r="BD16" s="161">
        <v>155000</v>
      </c>
      <c r="BE16" s="162">
        <v>8900</v>
      </c>
      <c r="BF16" s="154">
        <f t="shared" si="12"/>
        <v>0</v>
      </c>
      <c r="BG16" s="148"/>
      <c r="BH16" s="160">
        <v>224000</v>
      </c>
      <c r="BI16" s="161">
        <v>227000</v>
      </c>
      <c r="BJ16" s="162">
        <v>27500</v>
      </c>
      <c r="BK16" s="154">
        <f t="shared" si="13"/>
        <v>0</v>
      </c>
    </row>
    <row r="17" spans="1:63" ht="27" customHeight="1">
      <c r="A17" s="17">
        <v>11</v>
      </c>
      <c r="B17" s="335"/>
      <c r="C17" s="336"/>
      <c r="D17" s="336"/>
      <c r="E17" s="336"/>
      <c r="F17" s="226"/>
      <c r="G17" s="337"/>
      <c r="H17" s="338"/>
      <c r="I17" s="18" t="s">
        <v>11</v>
      </c>
      <c r="J17" s="339"/>
      <c r="K17" s="340"/>
      <c r="L17" s="19"/>
      <c r="M17" s="18" t="s">
        <v>11</v>
      </c>
      <c r="N17" s="20"/>
      <c r="O17" s="341" t="str">
        <f t="shared" si="0"/>
        <v/>
      </c>
      <c r="P17" s="342"/>
      <c r="Q17" s="17">
        <v>27</v>
      </c>
      <c r="R17" s="335"/>
      <c r="S17" s="336"/>
      <c r="T17" s="336"/>
      <c r="U17" s="336"/>
      <c r="V17" s="228"/>
      <c r="W17" s="337"/>
      <c r="X17" s="338"/>
      <c r="Y17" s="18" t="s">
        <v>11</v>
      </c>
      <c r="Z17" s="339"/>
      <c r="AA17" s="340"/>
      <c r="AB17" s="19"/>
      <c r="AC17" s="18" t="s">
        <v>11</v>
      </c>
      <c r="AD17" s="20"/>
      <c r="AE17" s="341" t="str">
        <f t="shared" si="1"/>
        <v/>
      </c>
      <c r="AF17" s="342"/>
      <c r="AH17" s="21">
        <v>11</v>
      </c>
      <c r="AI17" s="22" t="str">
        <f t="shared" si="2"/>
        <v/>
      </c>
      <c r="AJ17" s="12" t="str">
        <f t="shared" si="15"/>
        <v/>
      </c>
      <c r="AK17" s="23">
        <v>27</v>
      </c>
      <c r="AL17" s="22" t="str">
        <f t="shared" si="3"/>
        <v/>
      </c>
      <c r="AM17" s="24" t="str">
        <f t="shared" si="14"/>
        <v/>
      </c>
      <c r="AN17" s="15">
        <f t="shared" si="4"/>
        <v>0</v>
      </c>
      <c r="AO17" s="16" t="str">
        <f t="shared" si="5"/>
        <v/>
      </c>
      <c r="AP17" s="15">
        <f t="shared" si="6"/>
        <v>0</v>
      </c>
      <c r="AQ17" s="2">
        <f t="shared" si="16"/>
        <v>2</v>
      </c>
      <c r="AR17" s="15">
        <f t="shared" si="8"/>
        <v>0</v>
      </c>
      <c r="AS17" s="16" t="str">
        <f t="shared" si="9"/>
        <v/>
      </c>
      <c r="AT17" s="15">
        <f t="shared" si="10"/>
        <v>0</v>
      </c>
      <c r="AU17" s="2">
        <f t="shared" si="11"/>
        <v>2</v>
      </c>
      <c r="AX17" s="158"/>
      <c r="AY17" s="159"/>
      <c r="AZ17" s="349"/>
      <c r="BA17" s="154">
        <f t="shared" si="17"/>
        <v>0</v>
      </c>
      <c r="BB17" s="148"/>
      <c r="BC17" s="166">
        <v>155000</v>
      </c>
      <c r="BD17" s="167">
        <v>157000</v>
      </c>
      <c r="BE17" s="168">
        <v>9200</v>
      </c>
      <c r="BF17" s="154">
        <f t="shared" si="12"/>
        <v>0</v>
      </c>
      <c r="BG17" s="148"/>
      <c r="BH17" s="166">
        <v>227000</v>
      </c>
      <c r="BI17" s="167">
        <v>230000</v>
      </c>
      <c r="BJ17" s="168">
        <v>28500</v>
      </c>
      <c r="BK17" s="154">
        <f t="shared" si="13"/>
        <v>0</v>
      </c>
    </row>
    <row r="18" spans="1:63" ht="27" customHeight="1">
      <c r="A18" s="17">
        <v>12</v>
      </c>
      <c r="B18" s="335"/>
      <c r="C18" s="336"/>
      <c r="D18" s="336"/>
      <c r="E18" s="336"/>
      <c r="F18" s="226"/>
      <c r="G18" s="337"/>
      <c r="H18" s="338"/>
      <c r="I18" s="18" t="s">
        <v>11</v>
      </c>
      <c r="J18" s="339"/>
      <c r="K18" s="340"/>
      <c r="L18" s="19"/>
      <c r="M18" s="18" t="s">
        <v>11</v>
      </c>
      <c r="N18" s="20"/>
      <c r="O18" s="341" t="str">
        <f t="shared" si="0"/>
        <v/>
      </c>
      <c r="P18" s="342"/>
      <c r="Q18" s="17">
        <v>28</v>
      </c>
      <c r="R18" s="335"/>
      <c r="S18" s="336"/>
      <c r="T18" s="336"/>
      <c r="U18" s="336"/>
      <c r="V18" s="228"/>
      <c r="W18" s="337"/>
      <c r="X18" s="338"/>
      <c r="Y18" s="18" t="s">
        <v>11</v>
      </c>
      <c r="Z18" s="339"/>
      <c r="AA18" s="340"/>
      <c r="AB18" s="19"/>
      <c r="AC18" s="18" t="s">
        <v>11</v>
      </c>
      <c r="AD18" s="20"/>
      <c r="AE18" s="341" t="str">
        <f t="shared" si="1"/>
        <v/>
      </c>
      <c r="AF18" s="342"/>
      <c r="AH18" s="21">
        <v>12</v>
      </c>
      <c r="AI18" s="22" t="str">
        <f t="shared" si="2"/>
        <v/>
      </c>
      <c r="AJ18" s="12" t="str">
        <f t="shared" si="15"/>
        <v/>
      </c>
      <c r="AK18" s="23">
        <v>28</v>
      </c>
      <c r="AL18" s="22" t="str">
        <f t="shared" si="3"/>
        <v/>
      </c>
      <c r="AM18" s="24" t="str">
        <f t="shared" si="14"/>
        <v/>
      </c>
      <c r="AN18" s="15">
        <f t="shared" si="4"/>
        <v>0</v>
      </c>
      <c r="AO18" s="16" t="str">
        <f t="shared" si="5"/>
        <v/>
      </c>
      <c r="AP18" s="15">
        <f t="shared" si="6"/>
        <v>0</v>
      </c>
      <c r="AQ18" s="2">
        <f t="shared" si="16"/>
        <v>2</v>
      </c>
      <c r="AR18" s="15">
        <f t="shared" si="8"/>
        <v>0</v>
      </c>
      <c r="AS18" s="16" t="str">
        <f t="shared" si="9"/>
        <v/>
      </c>
      <c r="AT18" s="15">
        <f t="shared" si="10"/>
        <v>0</v>
      </c>
      <c r="AU18" s="2">
        <f t="shared" si="11"/>
        <v>2</v>
      </c>
      <c r="AX18" s="158"/>
      <c r="AY18" s="159"/>
      <c r="AZ18" s="349"/>
      <c r="BA18" s="154">
        <f t="shared" si="17"/>
        <v>0</v>
      </c>
      <c r="BB18" s="148"/>
      <c r="BC18" s="155">
        <v>157000</v>
      </c>
      <c r="BD18" s="156">
        <v>159000</v>
      </c>
      <c r="BE18" s="157">
        <v>9500</v>
      </c>
      <c r="BF18" s="154">
        <f t="shared" si="12"/>
        <v>0</v>
      </c>
      <c r="BG18" s="148"/>
      <c r="BH18" s="155">
        <v>230000</v>
      </c>
      <c r="BI18" s="156">
        <v>233000</v>
      </c>
      <c r="BJ18" s="157">
        <v>29500</v>
      </c>
      <c r="BK18" s="154">
        <f t="shared" si="13"/>
        <v>0</v>
      </c>
    </row>
    <row r="19" spans="1:63" ht="27" customHeight="1">
      <c r="A19" s="17">
        <v>13</v>
      </c>
      <c r="B19" s="335"/>
      <c r="C19" s="336"/>
      <c r="D19" s="336"/>
      <c r="E19" s="336"/>
      <c r="F19" s="226"/>
      <c r="G19" s="337"/>
      <c r="H19" s="338"/>
      <c r="I19" s="18" t="s">
        <v>11</v>
      </c>
      <c r="J19" s="339"/>
      <c r="K19" s="340"/>
      <c r="L19" s="19"/>
      <c r="M19" s="18" t="s">
        <v>11</v>
      </c>
      <c r="N19" s="20"/>
      <c r="O19" s="341" t="str">
        <f t="shared" si="0"/>
        <v/>
      </c>
      <c r="P19" s="342"/>
      <c r="Q19" s="17">
        <v>29</v>
      </c>
      <c r="R19" s="335"/>
      <c r="S19" s="336"/>
      <c r="T19" s="336"/>
      <c r="U19" s="336"/>
      <c r="V19" s="228"/>
      <c r="W19" s="337"/>
      <c r="X19" s="338"/>
      <c r="Y19" s="18" t="s">
        <v>11</v>
      </c>
      <c r="Z19" s="339"/>
      <c r="AA19" s="340"/>
      <c r="AB19" s="19"/>
      <c r="AC19" s="18" t="s">
        <v>11</v>
      </c>
      <c r="AD19" s="20"/>
      <c r="AE19" s="341" t="str">
        <f t="shared" si="1"/>
        <v/>
      </c>
      <c r="AF19" s="342"/>
      <c r="AH19" s="21">
        <v>13</v>
      </c>
      <c r="AI19" s="22" t="str">
        <f t="shared" si="2"/>
        <v/>
      </c>
      <c r="AJ19" s="12" t="str">
        <f t="shared" si="15"/>
        <v/>
      </c>
      <c r="AK19" s="23">
        <v>29</v>
      </c>
      <c r="AL19" s="22" t="str">
        <f t="shared" si="3"/>
        <v/>
      </c>
      <c r="AM19" s="24" t="str">
        <f t="shared" si="14"/>
        <v/>
      </c>
      <c r="AN19" s="15">
        <f t="shared" si="4"/>
        <v>0</v>
      </c>
      <c r="AO19" s="16" t="str">
        <f t="shared" si="5"/>
        <v/>
      </c>
      <c r="AP19" s="15">
        <f t="shared" si="6"/>
        <v>0</v>
      </c>
      <c r="AQ19" s="2">
        <f t="shared" si="16"/>
        <v>2</v>
      </c>
      <c r="AR19" s="15">
        <f t="shared" si="8"/>
        <v>0</v>
      </c>
      <c r="AS19" s="16" t="str">
        <f t="shared" si="9"/>
        <v/>
      </c>
      <c r="AT19" s="15">
        <f t="shared" si="10"/>
        <v>0</v>
      </c>
      <c r="AU19" s="2">
        <f t="shared" si="11"/>
        <v>2</v>
      </c>
      <c r="AX19" s="158"/>
      <c r="AY19" s="159"/>
      <c r="AZ19" s="349"/>
      <c r="BA19" s="154">
        <f t="shared" si="17"/>
        <v>0</v>
      </c>
      <c r="BB19" s="148"/>
      <c r="BC19" s="160">
        <v>159000</v>
      </c>
      <c r="BD19" s="161">
        <v>161000</v>
      </c>
      <c r="BE19" s="162">
        <v>9800</v>
      </c>
      <c r="BF19" s="154">
        <f t="shared" si="12"/>
        <v>0</v>
      </c>
      <c r="BG19" s="148"/>
      <c r="BH19" s="160">
        <v>233000</v>
      </c>
      <c r="BI19" s="161">
        <v>236000</v>
      </c>
      <c r="BJ19" s="162">
        <v>30500</v>
      </c>
      <c r="BK19" s="154">
        <f t="shared" si="13"/>
        <v>0</v>
      </c>
    </row>
    <row r="20" spans="1:63" ht="27" customHeight="1">
      <c r="A20" s="17">
        <v>14</v>
      </c>
      <c r="B20" s="335"/>
      <c r="C20" s="336"/>
      <c r="D20" s="336"/>
      <c r="E20" s="336"/>
      <c r="F20" s="226"/>
      <c r="G20" s="337"/>
      <c r="H20" s="338"/>
      <c r="I20" s="18" t="s">
        <v>11</v>
      </c>
      <c r="J20" s="339"/>
      <c r="K20" s="340"/>
      <c r="L20" s="19"/>
      <c r="M20" s="18" t="s">
        <v>11</v>
      </c>
      <c r="N20" s="20"/>
      <c r="O20" s="341" t="str">
        <f t="shared" si="0"/>
        <v/>
      </c>
      <c r="P20" s="342"/>
      <c r="Q20" s="17">
        <v>30</v>
      </c>
      <c r="R20" s="335"/>
      <c r="S20" s="336"/>
      <c r="T20" s="336"/>
      <c r="U20" s="336"/>
      <c r="V20" s="228"/>
      <c r="W20" s="337"/>
      <c r="X20" s="338"/>
      <c r="Y20" s="18" t="s">
        <v>11</v>
      </c>
      <c r="Z20" s="339"/>
      <c r="AA20" s="340"/>
      <c r="AB20" s="19"/>
      <c r="AC20" s="18" t="s">
        <v>11</v>
      </c>
      <c r="AD20" s="20"/>
      <c r="AE20" s="341" t="str">
        <f t="shared" si="1"/>
        <v/>
      </c>
      <c r="AF20" s="342"/>
      <c r="AH20" s="21">
        <v>14</v>
      </c>
      <c r="AI20" s="22" t="str">
        <f t="shared" si="2"/>
        <v/>
      </c>
      <c r="AJ20" s="12" t="str">
        <f t="shared" si="15"/>
        <v/>
      </c>
      <c r="AK20" s="23">
        <v>30</v>
      </c>
      <c r="AL20" s="22" t="str">
        <f t="shared" si="3"/>
        <v/>
      </c>
      <c r="AM20" s="24" t="str">
        <f t="shared" si="14"/>
        <v/>
      </c>
      <c r="AN20" s="15">
        <f t="shared" si="4"/>
        <v>0</v>
      </c>
      <c r="AO20" s="16" t="str">
        <f t="shared" si="5"/>
        <v/>
      </c>
      <c r="AP20" s="15">
        <f t="shared" si="6"/>
        <v>0</v>
      </c>
      <c r="AQ20" s="2">
        <f t="shared" si="16"/>
        <v>2</v>
      </c>
      <c r="AR20" s="15">
        <f t="shared" si="8"/>
        <v>0</v>
      </c>
      <c r="AS20" s="16" t="str">
        <f t="shared" si="9"/>
        <v/>
      </c>
      <c r="AT20" s="15">
        <f t="shared" si="10"/>
        <v>0</v>
      </c>
      <c r="AU20" s="2">
        <f t="shared" si="11"/>
        <v>2</v>
      </c>
      <c r="AX20" s="158"/>
      <c r="AY20" s="159"/>
      <c r="AZ20" s="349"/>
      <c r="BA20" s="154">
        <f t="shared" si="17"/>
        <v>0</v>
      </c>
      <c r="BB20" s="148"/>
      <c r="BC20" s="160">
        <v>161000</v>
      </c>
      <c r="BD20" s="161">
        <v>163000</v>
      </c>
      <c r="BE20" s="162">
        <v>10100</v>
      </c>
      <c r="BF20" s="154">
        <f t="shared" si="12"/>
        <v>0</v>
      </c>
      <c r="BG20" s="148"/>
      <c r="BH20" s="160">
        <v>236000</v>
      </c>
      <c r="BI20" s="161">
        <v>239000</v>
      </c>
      <c r="BJ20" s="162">
        <v>31500</v>
      </c>
      <c r="BK20" s="154">
        <f t="shared" si="13"/>
        <v>0</v>
      </c>
    </row>
    <row r="21" spans="1:63" ht="27" customHeight="1" thickBot="1">
      <c r="A21" s="17">
        <v>15</v>
      </c>
      <c r="B21" s="335"/>
      <c r="C21" s="336"/>
      <c r="D21" s="336"/>
      <c r="E21" s="336"/>
      <c r="F21" s="226"/>
      <c r="G21" s="337"/>
      <c r="H21" s="338"/>
      <c r="I21" s="18" t="s">
        <v>11</v>
      </c>
      <c r="J21" s="339"/>
      <c r="K21" s="340"/>
      <c r="L21" s="19"/>
      <c r="M21" s="18" t="s">
        <v>11</v>
      </c>
      <c r="N21" s="20"/>
      <c r="O21" s="341" t="str">
        <f t="shared" si="0"/>
        <v/>
      </c>
      <c r="P21" s="342"/>
      <c r="Q21" s="25">
        <v>31</v>
      </c>
      <c r="R21" s="351"/>
      <c r="S21" s="352"/>
      <c r="T21" s="352"/>
      <c r="U21" s="352"/>
      <c r="V21" s="229"/>
      <c r="W21" s="353"/>
      <c r="X21" s="354"/>
      <c r="Y21" s="27" t="s">
        <v>11</v>
      </c>
      <c r="Z21" s="355"/>
      <c r="AA21" s="356"/>
      <c r="AB21" s="235"/>
      <c r="AC21" s="27" t="s">
        <v>11</v>
      </c>
      <c r="AD21" s="236"/>
      <c r="AE21" s="357" t="str">
        <f t="shared" si="1"/>
        <v/>
      </c>
      <c r="AF21" s="358"/>
      <c r="AH21" s="21">
        <v>15</v>
      </c>
      <c r="AI21" s="22" t="str">
        <f t="shared" si="2"/>
        <v/>
      </c>
      <c r="AJ21" s="12" t="str">
        <f t="shared" si="15"/>
        <v/>
      </c>
      <c r="AK21" s="23">
        <v>31</v>
      </c>
      <c r="AL21" s="22" t="str">
        <f t="shared" si="3"/>
        <v/>
      </c>
      <c r="AM21" s="24" t="str">
        <f t="shared" si="14"/>
        <v/>
      </c>
      <c r="AN21" s="15">
        <f t="shared" si="4"/>
        <v>0</v>
      </c>
      <c r="AO21" s="16" t="str">
        <f t="shared" si="5"/>
        <v/>
      </c>
      <c r="AP21" s="15">
        <f>N21-L21</f>
        <v>0</v>
      </c>
      <c r="AQ21" s="2">
        <f t="shared" si="16"/>
        <v>2</v>
      </c>
      <c r="AR21" s="15">
        <f t="shared" si="8"/>
        <v>0</v>
      </c>
      <c r="AS21" s="16" t="str">
        <f t="shared" si="9"/>
        <v/>
      </c>
      <c r="AT21" s="15">
        <f t="shared" si="10"/>
        <v>0</v>
      </c>
      <c r="AU21" s="2">
        <f t="shared" si="11"/>
        <v>2</v>
      </c>
      <c r="AX21" s="158"/>
      <c r="AY21" s="159"/>
      <c r="AZ21" s="349"/>
      <c r="BA21" s="154">
        <f t="shared" si="17"/>
        <v>0</v>
      </c>
      <c r="BB21" s="148"/>
      <c r="BC21" s="160">
        <v>163000</v>
      </c>
      <c r="BD21" s="161">
        <v>165000</v>
      </c>
      <c r="BE21" s="162">
        <v>10400</v>
      </c>
      <c r="BF21" s="154">
        <f t="shared" si="12"/>
        <v>0</v>
      </c>
      <c r="BG21" s="148"/>
      <c r="BH21" s="160">
        <v>239000</v>
      </c>
      <c r="BI21" s="161">
        <v>242000</v>
      </c>
      <c r="BJ21" s="162">
        <v>32600</v>
      </c>
      <c r="BK21" s="154">
        <f t="shared" si="13"/>
        <v>0</v>
      </c>
    </row>
    <row r="22" spans="1:63" ht="27" customHeight="1" thickBot="1">
      <c r="A22" s="26">
        <v>16</v>
      </c>
      <c r="B22" s="351"/>
      <c r="C22" s="352"/>
      <c r="D22" s="352"/>
      <c r="E22" s="352"/>
      <c r="F22" s="227"/>
      <c r="G22" s="353"/>
      <c r="H22" s="354"/>
      <c r="I22" s="27" t="s">
        <v>11</v>
      </c>
      <c r="J22" s="355"/>
      <c r="K22" s="356"/>
      <c r="L22" s="235"/>
      <c r="M22" s="27" t="s">
        <v>11</v>
      </c>
      <c r="N22" s="236"/>
      <c r="O22" s="357" t="str">
        <f t="shared" si="0"/>
        <v/>
      </c>
      <c r="P22" s="358"/>
      <c r="Q22" s="397" t="s">
        <v>12</v>
      </c>
      <c r="R22" s="300"/>
      <c r="S22" s="398"/>
      <c r="T22" s="402" t="s">
        <v>13</v>
      </c>
      <c r="U22" s="402"/>
      <c r="V22" s="402"/>
      <c r="W22" s="379"/>
      <c r="X22" s="380"/>
      <c r="Y22" s="380"/>
      <c r="Z22" s="28" t="s">
        <v>14</v>
      </c>
      <c r="AA22" s="29" t="s">
        <v>15</v>
      </c>
      <c r="AB22" s="381">
        <f>W22*24*W23</f>
        <v>0</v>
      </c>
      <c r="AC22" s="381"/>
      <c r="AD22" s="381"/>
      <c r="AE22" s="383" t="s">
        <v>14</v>
      </c>
      <c r="AF22" s="384"/>
      <c r="AH22" s="30">
        <v>16</v>
      </c>
      <c r="AI22" s="31" t="str">
        <f t="shared" si="2"/>
        <v/>
      </c>
      <c r="AJ22" s="32" t="str">
        <f>IF(AN22&gt;TIMEVALUE("8:00"), "実働時間が8時間を越えています", "")</f>
        <v/>
      </c>
      <c r="AK22" s="33"/>
      <c r="AL22" s="31" t="str">
        <f t="shared" si="3"/>
        <v/>
      </c>
      <c r="AM22" s="34"/>
      <c r="AN22" s="15">
        <f t="shared" si="4"/>
        <v>0</v>
      </c>
      <c r="AO22" s="16" t="str">
        <f t="shared" si="5"/>
        <v/>
      </c>
      <c r="AP22" s="15">
        <f t="shared" si="6"/>
        <v>0</v>
      </c>
      <c r="AQ22" s="2">
        <f t="shared" si="16"/>
        <v>2</v>
      </c>
      <c r="AR22" s="16"/>
      <c r="AS22" s="16"/>
      <c r="AT22" s="16"/>
      <c r="AX22" s="158"/>
      <c r="AY22" s="159"/>
      <c r="AZ22" s="349"/>
      <c r="BA22" s="154">
        <f t="shared" si="17"/>
        <v>0</v>
      </c>
      <c r="BB22" s="148"/>
      <c r="BC22" s="166">
        <v>165000</v>
      </c>
      <c r="BD22" s="167">
        <v>167000</v>
      </c>
      <c r="BE22" s="168">
        <v>10700</v>
      </c>
      <c r="BF22" s="154">
        <f t="shared" si="12"/>
        <v>0</v>
      </c>
      <c r="BG22" s="148"/>
      <c r="BH22" s="166">
        <v>242000</v>
      </c>
      <c r="BI22" s="167">
        <v>245000</v>
      </c>
      <c r="BJ22" s="168">
        <v>33600</v>
      </c>
      <c r="BK22" s="154">
        <f t="shared" si="13"/>
        <v>0</v>
      </c>
    </row>
    <row r="23" spans="1:63" ht="18.75" customHeight="1" thickBot="1">
      <c r="A23" s="35" t="s">
        <v>158</v>
      </c>
      <c r="B23" s="36"/>
      <c r="C23" s="37"/>
      <c r="D23" s="38"/>
      <c r="E23" s="38"/>
      <c r="F23" s="38"/>
      <c r="G23" s="38"/>
      <c r="H23" s="38"/>
      <c r="I23" s="38"/>
      <c r="J23" s="38"/>
      <c r="K23" s="38"/>
      <c r="L23" s="38"/>
      <c r="M23" s="38"/>
      <c r="N23" s="38"/>
      <c r="O23" s="38"/>
      <c r="P23" s="221"/>
      <c r="Q23" s="399"/>
      <c r="R23" s="400"/>
      <c r="S23" s="401"/>
      <c r="T23" s="387" t="s">
        <v>17</v>
      </c>
      <c r="U23" s="387"/>
      <c r="V23" s="387"/>
      <c r="W23" s="388">
        <f>SUM(O7:P22,AE7:AF21)</f>
        <v>0</v>
      </c>
      <c r="X23" s="389"/>
      <c r="Y23" s="389"/>
      <c r="Z23" s="390"/>
      <c r="AA23" s="40"/>
      <c r="AB23" s="382"/>
      <c r="AC23" s="382"/>
      <c r="AD23" s="382"/>
      <c r="AE23" s="385"/>
      <c r="AF23" s="386"/>
      <c r="AN23" s="16"/>
      <c r="AO23" s="16"/>
      <c r="AP23" s="16"/>
      <c r="AQ23" s="16"/>
      <c r="AR23" s="16"/>
      <c r="AS23" s="16"/>
      <c r="AT23" s="16"/>
      <c r="AX23" s="158"/>
      <c r="AY23" s="159"/>
      <c r="AZ23" s="349"/>
      <c r="BA23" s="154">
        <f t="shared" si="17"/>
        <v>0</v>
      </c>
      <c r="BB23" s="148"/>
      <c r="BC23" s="155">
        <v>167000</v>
      </c>
      <c r="BD23" s="156">
        <v>169000</v>
      </c>
      <c r="BE23" s="157">
        <v>11000</v>
      </c>
      <c r="BF23" s="154">
        <f t="shared" si="12"/>
        <v>0</v>
      </c>
      <c r="BG23" s="148"/>
      <c r="BH23" s="155">
        <v>245000</v>
      </c>
      <c r="BI23" s="156">
        <v>248000</v>
      </c>
      <c r="BJ23" s="157">
        <v>34600</v>
      </c>
      <c r="BK23" s="154">
        <f t="shared" si="13"/>
        <v>0</v>
      </c>
    </row>
    <row r="24" spans="1:63" ht="14.25" customHeight="1">
      <c r="A24" s="41"/>
      <c r="B24" s="42"/>
      <c r="C24" s="43" t="s">
        <v>177</v>
      </c>
      <c r="D24" s="44"/>
      <c r="E24" s="45">
        <v>1</v>
      </c>
      <c r="F24" s="46"/>
      <c r="G24" s="279" t="s">
        <v>19</v>
      </c>
      <c r="H24" s="46"/>
      <c r="I24" s="46"/>
      <c r="J24" s="46"/>
      <c r="K24" s="46"/>
      <c r="L24" s="46"/>
      <c r="M24" s="46"/>
      <c r="N24" s="46"/>
      <c r="O24" s="46"/>
      <c r="P24" s="222"/>
      <c r="Q24" s="391" t="s">
        <v>20</v>
      </c>
      <c r="R24" s="392"/>
      <c r="S24" s="392"/>
      <c r="T24" s="392"/>
      <c r="U24" s="392"/>
      <c r="V24" s="392"/>
      <c r="W24" s="392"/>
      <c r="X24" s="392"/>
      <c r="Y24" s="392"/>
      <c r="Z24" s="392"/>
      <c r="AA24" s="392"/>
      <c r="AB24" s="392"/>
      <c r="AC24" s="392"/>
      <c r="AD24" s="392"/>
      <c r="AE24" s="392"/>
      <c r="AF24" s="393"/>
      <c r="AN24" s="16"/>
      <c r="AO24" s="16"/>
      <c r="AP24" s="16"/>
      <c r="AQ24" s="16"/>
      <c r="AR24" s="16"/>
      <c r="AS24" s="16"/>
      <c r="AT24" s="16"/>
      <c r="AX24" s="158"/>
      <c r="AY24" s="159"/>
      <c r="AZ24" s="349"/>
      <c r="BA24" s="154">
        <f t="shared" si="17"/>
        <v>0</v>
      </c>
      <c r="BB24" s="148"/>
      <c r="BC24" s="160">
        <v>169000</v>
      </c>
      <c r="BD24" s="161">
        <v>171000</v>
      </c>
      <c r="BE24" s="162">
        <v>11300</v>
      </c>
      <c r="BF24" s="154">
        <f t="shared" si="12"/>
        <v>0</v>
      </c>
      <c r="BG24" s="148"/>
      <c r="BH24" s="160">
        <v>248000</v>
      </c>
      <c r="BI24" s="161">
        <v>251000</v>
      </c>
      <c r="BJ24" s="162">
        <v>35500</v>
      </c>
      <c r="BK24" s="154">
        <f t="shared" si="13"/>
        <v>0</v>
      </c>
    </row>
    <row r="25" spans="1:63" ht="14.25" customHeight="1">
      <c r="A25" s="41"/>
      <c r="B25" s="16"/>
      <c r="C25" s="279" t="s">
        <v>176</v>
      </c>
      <c r="D25" s="49"/>
      <c r="E25" s="50"/>
      <c r="F25" s="16"/>
      <c r="G25" s="51" t="s">
        <v>21</v>
      </c>
      <c r="H25" s="16"/>
      <c r="I25" s="52"/>
      <c r="J25" s="52"/>
      <c r="K25" s="16"/>
      <c r="L25" s="16"/>
      <c r="M25" s="16"/>
      <c r="N25" s="16"/>
      <c r="O25" s="16"/>
      <c r="P25" s="53"/>
      <c r="Q25" s="394"/>
      <c r="R25" s="395"/>
      <c r="S25" s="395"/>
      <c r="T25" s="395"/>
      <c r="U25" s="395"/>
      <c r="V25" s="395"/>
      <c r="W25" s="395"/>
      <c r="X25" s="395"/>
      <c r="Y25" s="395"/>
      <c r="Z25" s="395"/>
      <c r="AA25" s="395"/>
      <c r="AB25" s="395"/>
      <c r="AC25" s="395"/>
      <c r="AD25" s="395"/>
      <c r="AE25" s="395"/>
      <c r="AF25" s="396"/>
      <c r="AX25" s="158"/>
      <c r="AY25" s="159"/>
      <c r="AZ25" s="349"/>
      <c r="BA25" s="154">
        <f t="shared" si="17"/>
        <v>0</v>
      </c>
      <c r="BB25" s="148"/>
      <c r="BC25" s="160">
        <v>171000</v>
      </c>
      <c r="BD25" s="161">
        <v>173000</v>
      </c>
      <c r="BE25" s="162">
        <v>11500</v>
      </c>
      <c r="BF25" s="154">
        <f t="shared" si="12"/>
        <v>0</v>
      </c>
      <c r="BG25" s="148"/>
      <c r="BH25" s="160">
        <v>251000</v>
      </c>
      <c r="BI25" s="161">
        <v>254000</v>
      </c>
      <c r="BJ25" s="162">
        <v>36600</v>
      </c>
      <c r="BK25" s="154">
        <f t="shared" si="13"/>
        <v>0</v>
      </c>
    </row>
    <row r="26" spans="1:63" ht="8.5" customHeight="1" thickBot="1">
      <c r="A26" s="41"/>
      <c r="B26" s="16"/>
      <c r="C26" s="279"/>
      <c r="D26" s="287"/>
      <c r="E26" s="287"/>
      <c r="F26" s="287"/>
      <c r="G26" s="287"/>
      <c r="H26" s="16"/>
      <c r="I26" s="52"/>
      <c r="J26" s="52"/>
      <c r="K26" s="16"/>
      <c r="L26" s="16"/>
      <c r="M26" s="16"/>
      <c r="N26" s="16"/>
      <c r="O26" s="16"/>
      <c r="P26" s="53"/>
      <c r="Q26" s="359"/>
      <c r="R26" s="360"/>
      <c r="S26" s="360"/>
      <c r="T26" s="360"/>
      <c r="U26" s="360"/>
      <c r="V26" s="360"/>
      <c r="W26" s="360"/>
      <c r="X26" s="360"/>
      <c r="Y26" s="360"/>
      <c r="Z26" s="360"/>
      <c r="AA26" s="360"/>
      <c r="AB26" s="360"/>
      <c r="AC26" s="360"/>
      <c r="AD26" s="360"/>
      <c r="AE26" s="360"/>
      <c r="AF26" s="361"/>
      <c r="AX26" s="163"/>
      <c r="AY26" s="164"/>
      <c r="AZ26" s="350"/>
      <c r="BA26" s="154">
        <f t="shared" si="17"/>
        <v>0</v>
      </c>
      <c r="BB26" s="148"/>
      <c r="BC26" s="160">
        <v>173000</v>
      </c>
      <c r="BD26" s="161">
        <v>175000</v>
      </c>
      <c r="BE26" s="162">
        <v>11800</v>
      </c>
      <c r="BF26" s="154">
        <f t="shared" si="12"/>
        <v>0</v>
      </c>
      <c r="BG26" s="148"/>
      <c r="BH26" s="160">
        <v>254000</v>
      </c>
      <c r="BI26" s="161">
        <v>257000</v>
      </c>
      <c r="BJ26" s="162">
        <v>37600</v>
      </c>
      <c r="BK26" s="154">
        <f t="shared" si="13"/>
        <v>0</v>
      </c>
    </row>
    <row r="27" spans="1:63" ht="18.75" customHeight="1" thickBot="1">
      <c r="A27" s="41"/>
      <c r="B27" s="16"/>
      <c r="C27" s="16"/>
      <c r="D27" s="55" t="s">
        <v>22</v>
      </c>
      <c r="E27" s="55"/>
      <c r="F27" s="56" t="s">
        <v>23</v>
      </c>
      <c r="G27" s="366">
        <f>AB22</f>
        <v>0</v>
      </c>
      <c r="H27" s="367"/>
      <c r="I27" s="367"/>
      <c r="J27" s="367"/>
      <c r="K27" s="367"/>
      <c r="L27" s="368"/>
      <c r="M27" s="279" t="s">
        <v>24</v>
      </c>
      <c r="N27" s="279"/>
      <c r="O27" s="279"/>
      <c r="P27" s="53"/>
      <c r="Q27" s="362"/>
      <c r="R27" s="360"/>
      <c r="S27" s="360"/>
      <c r="T27" s="360"/>
      <c r="U27" s="360"/>
      <c r="V27" s="360"/>
      <c r="W27" s="360"/>
      <c r="X27" s="360"/>
      <c r="Y27" s="360"/>
      <c r="Z27" s="360"/>
      <c r="AA27" s="360"/>
      <c r="AB27" s="360"/>
      <c r="AC27" s="360"/>
      <c r="AD27" s="360"/>
      <c r="AE27" s="360"/>
      <c r="AF27" s="361"/>
      <c r="AI27" s="57"/>
      <c r="AX27" s="289">
        <v>105000</v>
      </c>
      <c r="AY27" s="290">
        <v>107000</v>
      </c>
      <c r="AZ27" s="291">
        <v>3800</v>
      </c>
      <c r="BA27" s="154">
        <f t="shared" si="17"/>
        <v>0</v>
      </c>
      <c r="BB27" s="148"/>
      <c r="BC27" s="166">
        <v>175000</v>
      </c>
      <c r="BD27" s="167">
        <v>177000</v>
      </c>
      <c r="BE27" s="168">
        <v>12100</v>
      </c>
      <c r="BF27" s="154">
        <f t="shared" si="12"/>
        <v>0</v>
      </c>
      <c r="BG27" s="148"/>
      <c r="BH27" s="166">
        <v>257000</v>
      </c>
      <c r="BI27" s="167">
        <v>260000</v>
      </c>
      <c r="BJ27" s="168">
        <v>38600</v>
      </c>
      <c r="BK27" s="154">
        <f t="shared" si="13"/>
        <v>0</v>
      </c>
    </row>
    <row r="28" spans="1:63" ht="8.5" customHeight="1" thickBot="1">
      <c r="A28" s="41"/>
      <c r="B28" s="16"/>
      <c r="C28" s="16"/>
      <c r="D28" s="55"/>
      <c r="E28" s="55"/>
      <c r="F28" s="56"/>
      <c r="G28" s="58"/>
      <c r="H28" s="58"/>
      <c r="I28" s="58"/>
      <c r="J28" s="58"/>
      <c r="K28" s="58"/>
      <c r="L28" s="58"/>
      <c r="M28" s="279"/>
      <c r="N28" s="279"/>
      <c r="O28" s="279"/>
      <c r="P28" s="53"/>
      <c r="Q28" s="362"/>
      <c r="R28" s="360"/>
      <c r="S28" s="360"/>
      <c r="T28" s="360"/>
      <c r="U28" s="360"/>
      <c r="V28" s="360"/>
      <c r="W28" s="360"/>
      <c r="X28" s="360"/>
      <c r="Y28" s="360"/>
      <c r="Z28" s="360"/>
      <c r="AA28" s="360"/>
      <c r="AB28" s="360"/>
      <c r="AC28" s="360"/>
      <c r="AD28" s="360"/>
      <c r="AE28" s="360"/>
      <c r="AF28" s="361"/>
      <c r="AX28" s="155">
        <v>107000</v>
      </c>
      <c r="AY28" s="156">
        <v>109000</v>
      </c>
      <c r="AZ28" s="157">
        <v>3800</v>
      </c>
      <c r="BA28" s="154">
        <f t="shared" si="17"/>
        <v>0</v>
      </c>
      <c r="BB28" s="148"/>
      <c r="BC28" s="155">
        <v>177000</v>
      </c>
      <c r="BD28" s="156">
        <v>179000</v>
      </c>
      <c r="BE28" s="157">
        <v>12500</v>
      </c>
      <c r="BF28" s="154">
        <f t="shared" si="12"/>
        <v>0</v>
      </c>
      <c r="BG28" s="148"/>
      <c r="BH28" s="155">
        <v>260000</v>
      </c>
      <c r="BI28" s="156">
        <v>263000</v>
      </c>
      <c r="BJ28" s="157">
        <v>39600</v>
      </c>
      <c r="BK28" s="154">
        <f t="shared" si="13"/>
        <v>0</v>
      </c>
    </row>
    <row r="29" spans="1:63" ht="18.75" customHeight="1" thickBot="1">
      <c r="A29" s="41"/>
      <c r="B29" s="16"/>
      <c r="C29" s="16"/>
      <c r="D29" s="55" t="s">
        <v>25</v>
      </c>
      <c r="E29" s="55"/>
      <c r="F29" s="56" t="s">
        <v>23</v>
      </c>
      <c r="G29" s="369">
        <f>BK190*E24</f>
        <v>0</v>
      </c>
      <c r="H29" s="370"/>
      <c r="I29" s="370"/>
      <c r="J29" s="370"/>
      <c r="K29" s="370"/>
      <c r="L29" s="371"/>
      <c r="M29" s="279" t="s">
        <v>26</v>
      </c>
      <c r="N29" s="279"/>
      <c r="O29" s="279"/>
      <c r="P29" s="53"/>
      <c r="Q29" s="362"/>
      <c r="R29" s="360"/>
      <c r="S29" s="360"/>
      <c r="T29" s="360"/>
      <c r="U29" s="360"/>
      <c r="V29" s="360"/>
      <c r="W29" s="360"/>
      <c r="X29" s="360"/>
      <c r="Y29" s="360"/>
      <c r="Z29" s="360"/>
      <c r="AA29" s="360"/>
      <c r="AB29" s="360"/>
      <c r="AC29" s="360"/>
      <c r="AD29" s="360"/>
      <c r="AE29" s="360"/>
      <c r="AF29" s="361"/>
      <c r="AX29" s="160">
        <v>109000</v>
      </c>
      <c r="AY29" s="161">
        <v>111000</v>
      </c>
      <c r="AZ29" s="162">
        <v>3900</v>
      </c>
      <c r="BA29" s="154">
        <f t="shared" si="17"/>
        <v>0</v>
      </c>
      <c r="BB29" s="148"/>
      <c r="BC29" s="160">
        <v>179000</v>
      </c>
      <c r="BD29" s="161">
        <v>181000</v>
      </c>
      <c r="BE29" s="162">
        <v>12800</v>
      </c>
      <c r="BF29" s="154">
        <f t="shared" si="12"/>
        <v>0</v>
      </c>
      <c r="BG29" s="148"/>
      <c r="BH29" s="160">
        <v>263000</v>
      </c>
      <c r="BI29" s="161">
        <v>266000</v>
      </c>
      <c r="BJ29" s="162">
        <v>40600</v>
      </c>
      <c r="BK29" s="154">
        <f t="shared" si="13"/>
        <v>0</v>
      </c>
    </row>
    <row r="30" spans="1:63" ht="8.5" customHeight="1" thickBot="1">
      <c r="A30" s="41"/>
      <c r="B30" s="16"/>
      <c r="Q30" s="362"/>
      <c r="R30" s="360"/>
      <c r="S30" s="360"/>
      <c r="T30" s="360"/>
      <c r="U30" s="360"/>
      <c r="V30" s="360"/>
      <c r="W30" s="360"/>
      <c r="X30" s="360"/>
      <c r="Y30" s="360"/>
      <c r="Z30" s="360"/>
      <c r="AA30" s="360"/>
      <c r="AB30" s="360"/>
      <c r="AC30" s="360"/>
      <c r="AD30" s="360"/>
      <c r="AE30" s="360"/>
      <c r="AF30" s="361"/>
      <c r="AX30" s="160">
        <v>111000</v>
      </c>
      <c r="AY30" s="161">
        <v>113000</v>
      </c>
      <c r="AZ30" s="162">
        <v>4000</v>
      </c>
      <c r="BA30" s="154">
        <f t="shared" si="17"/>
        <v>0</v>
      </c>
      <c r="BB30" s="148"/>
      <c r="BC30" s="160">
        <v>181000</v>
      </c>
      <c r="BD30" s="161">
        <v>183000</v>
      </c>
      <c r="BE30" s="162">
        <v>13300</v>
      </c>
      <c r="BF30" s="154">
        <f t="shared" si="12"/>
        <v>0</v>
      </c>
      <c r="BG30" s="148"/>
      <c r="BH30" s="160">
        <v>266000</v>
      </c>
      <c r="BI30" s="161">
        <v>269000</v>
      </c>
      <c r="BJ30" s="162">
        <v>41700</v>
      </c>
      <c r="BK30" s="154">
        <f t="shared" si="13"/>
        <v>0</v>
      </c>
    </row>
    <row r="31" spans="1:63" ht="18.75" customHeight="1" thickBot="1">
      <c r="A31" s="41"/>
      <c r="B31" s="16"/>
      <c r="D31" s="59" t="s">
        <v>27</v>
      </c>
      <c r="E31" s="60"/>
      <c r="F31" s="61"/>
      <c r="G31" s="366">
        <f>G27-G29</f>
        <v>0</v>
      </c>
      <c r="H31" s="370"/>
      <c r="I31" s="370"/>
      <c r="J31" s="370"/>
      <c r="K31" s="370"/>
      <c r="L31" s="371"/>
      <c r="M31" s="51" t="s">
        <v>28</v>
      </c>
      <c r="N31" s="51"/>
      <c r="O31" s="51"/>
      <c r="P31" s="53"/>
      <c r="Q31" s="362"/>
      <c r="R31" s="360"/>
      <c r="S31" s="360"/>
      <c r="T31" s="360"/>
      <c r="U31" s="360"/>
      <c r="V31" s="360"/>
      <c r="W31" s="360"/>
      <c r="X31" s="360"/>
      <c r="Y31" s="360"/>
      <c r="Z31" s="360"/>
      <c r="AA31" s="360"/>
      <c r="AB31" s="360"/>
      <c r="AC31" s="360"/>
      <c r="AD31" s="360"/>
      <c r="AE31" s="360"/>
      <c r="AF31" s="361"/>
      <c r="AX31" s="160">
        <v>113000</v>
      </c>
      <c r="AY31" s="161">
        <v>115000</v>
      </c>
      <c r="AZ31" s="162">
        <v>4100</v>
      </c>
      <c r="BA31" s="154">
        <f t="shared" si="17"/>
        <v>0</v>
      </c>
      <c r="BB31" s="148"/>
      <c r="BC31" s="160">
        <v>183000</v>
      </c>
      <c r="BD31" s="161">
        <v>185000</v>
      </c>
      <c r="BE31" s="162">
        <v>14000</v>
      </c>
      <c r="BF31" s="154">
        <f t="shared" si="12"/>
        <v>0</v>
      </c>
      <c r="BG31" s="148"/>
      <c r="BH31" s="160">
        <v>269000</v>
      </c>
      <c r="BI31" s="161">
        <v>272000</v>
      </c>
      <c r="BJ31" s="162">
        <v>42700</v>
      </c>
      <c r="BK31" s="154">
        <f t="shared" si="13"/>
        <v>0</v>
      </c>
    </row>
    <row r="32" spans="1:63" ht="8.5" customHeight="1" thickBot="1">
      <c r="A32" s="62"/>
      <c r="B32" s="63"/>
      <c r="C32" s="63"/>
      <c r="D32" s="63"/>
      <c r="E32" s="63"/>
      <c r="F32" s="64"/>
      <c r="G32" s="63"/>
      <c r="H32" s="63"/>
      <c r="I32" s="282"/>
      <c r="J32" s="282"/>
      <c r="K32" s="63"/>
      <c r="L32" s="63"/>
      <c r="M32" s="63"/>
      <c r="N32" s="63"/>
      <c r="O32" s="63"/>
      <c r="P32" s="66"/>
      <c r="Q32" s="363"/>
      <c r="R32" s="364"/>
      <c r="S32" s="364"/>
      <c r="T32" s="364"/>
      <c r="U32" s="364"/>
      <c r="V32" s="364"/>
      <c r="W32" s="364"/>
      <c r="X32" s="364"/>
      <c r="Y32" s="364"/>
      <c r="Z32" s="364"/>
      <c r="AA32" s="364"/>
      <c r="AB32" s="364"/>
      <c r="AC32" s="364"/>
      <c r="AD32" s="364"/>
      <c r="AE32" s="364"/>
      <c r="AF32" s="365"/>
      <c r="AX32" s="166">
        <v>115000</v>
      </c>
      <c r="AY32" s="167">
        <v>117000</v>
      </c>
      <c r="AZ32" s="168">
        <v>4100</v>
      </c>
      <c r="BA32" s="154">
        <f t="shared" si="17"/>
        <v>0</v>
      </c>
      <c r="BB32" s="148"/>
      <c r="BC32" s="166">
        <v>185000</v>
      </c>
      <c r="BD32" s="167">
        <v>187000</v>
      </c>
      <c r="BE32" s="168">
        <v>14700</v>
      </c>
      <c r="BF32" s="154">
        <f t="shared" si="12"/>
        <v>0</v>
      </c>
      <c r="BG32" s="148"/>
      <c r="BH32" s="166">
        <v>272000</v>
      </c>
      <c r="BI32" s="167">
        <v>275000</v>
      </c>
      <c r="BJ32" s="168">
        <v>43700</v>
      </c>
      <c r="BK32" s="154">
        <f t="shared" si="13"/>
        <v>0</v>
      </c>
    </row>
    <row r="33" spans="1:64" ht="8.5" customHeight="1">
      <c r="I33" s="2"/>
      <c r="J33" s="2"/>
      <c r="AX33" s="155">
        <v>117000</v>
      </c>
      <c r="AY33" s="156">
        <v>119000</v>
      </c>
      <c r="AZ33" s="157">
        <v>4200</v>
      </c>
      <c r="BA33" s="154">
        <f t="shared" si="17"/>
        <v>0</v>
      </c>
      <c r="BB33" s="148"/>
      <c r="BC33" s="155">
        <v>187000</v>
      </c>
      <c r="BD33" s="156">
        <v>189000</v>
      </c>
      <c r="BE33" s="157">
        <v>15400</v>
      </c>
      <c r="BF33" s="154">
        <f t="shared" si="12"/>
        <v>0</v>
      </c>
      <c r="BG33" s="148"/>
      <c r="BH33" s="155">
        <v>275000</v>
      </c>
      <c r="BI33" s="156">
        <v>278000</v>
      </c>
      <c r="BJ33" s="157">
        <v>44700</v>
      </c>
      <c r="BK33" s="154">
        <f t="shared" si="13"/>
        <v>0</v>
      </c>
    </row>
    <row r="34" spans="1:64" ht="21.25" customHeight="1">
      <c r="A34" s="315" t="s">
        <v>29</v>
      </c>
      <c r="B34" s="372"/>
      <c r="C34" s="372"/>
      <c r="D34" s="372"/>
      <c r="E34" s="372"/>
      <c r="F34" s="372"/>
      <c r="G34" s="372"/>
      <c r="H34" s="372"/>
      <c r="I34" s="372"/>
      <c r="J34" s="372"/>
      <c r="K34" s="372"/>
      <c r="L34" s="372"/>
      <c r="M34" s="372"/>
      <c r="N34" s="372"/>
      <c r="O34" s="372"/>
      <c r="P34" s="372"/>
      <c r="Q34" s="372"/>
      <c r="R34" s="372"/>
      <c r="S34" s="372"/>
      <c r="T34" s="372"/>
      <c r="U34" s="372"/>
      <c r="V34" s="372"/>
      <c r="W34" s="372"/>
      <c r="X34" s="372"/>
      <c r="Y34" s="372"/>
      <c r="Z34" s="372"/>
      <c r="AA34" s="372"/>
      <c r="AB34" s="372"/>
      <c r="AC34" s="372"/>
      <c r="AD34" s="372"/>
      <c r="AE34" s="372"/>
      <c r="AF34" s="372"/>
      <c r="AX34" s="160">
        <v>119000</v>
      </c>
      <c r="AY34" s="161">
        <v>121000</v>
      </c>
      <c r="AZ34" s="162">
        <v>4300</v>
      </c>
      <c r="BA34" s="154">
        <f t="shared" si="17"/>
        <v>0</v>
      </c>
      <c r="BB34" s="148"/>
      <c r="BC34" s="160">
        <v>189000</v>
      </c>
      <c r="BD34" s="161">
        <v>191000</v>
      </c>
      <c r="BE34" s="162">
        <v>16100</v>
      </c>
      <c r="BF34" s="154">
        <f t="shared" si="12"/>
        <v>0</v>
      </c>
      <c r="BG34" s="148"/>
      <c r="BH34" s="160">
        <v>278000</v>
      </c>
      <c r="BI34" s="161">
        <v>281000</v>
      </c>
      <c r="BJ34" s="162">
        <v>45600</v>
      </c>
      <c r="BK34" s="154">
        <f t="shared" si="13"/>
        <v>0</v>
      </c>
    </row>
    <row r="35" spans="1:64" ht="9" customHeight="1" thickBot="1">
      <c r="AX35" s="160">
        <v>121000</v>
      </c>
      <c r="AY35" s="161">
        <v>123000</v>
      </c>
      <c r="AZ35" s="162">
        <v>4300</v>
      </c>
      <c r="BA35" s="154">
        <f t="shared" si="17"/>
        <v>0</v>
      </c>
      <c r="BB35" s="148"/>
      <c r="BC35" s="160">
        <v>191000</v>
      </c>
      <c r="BD35" s="161">
        <v>193000</v>
      </c>
      <c r="BE35" s="162">
        <v>16800</v>
      </c>
      <c r="BF35" s="154">
        <f t="shared" si="12"/>
        <v>0</v>
      </c>
      <c r="BG35" s="148"/>
      <c r="BH35" s="160">
        <v>281000</v>
      </c>
      <c r="BI35" s="161">
        <v>284000</v>
      </c>
      <c r="BJ35" s="162">
        <v>46700</v>
      </c>
      <c r="BK35" s="154">
        <f t="shared" si="13"/>
        <v>0</v>
      </c>
    </row>
    <row r="36" spans="1:64" ht="13.5" thickBot="1">
      <c r="A36" s="373" t="s">
        <v>30</v>
      </c>
      <c r="B36" s="374"/>
      <c r="C36" s="374"/>
      <c r="D36" s="374"/>
      <c r="E36" s="374"/>
      <c r="F36" s="374"/>
      <c r="G36" s="374"/>
      <c r="H36" s="375" t="s">
        <v>31</v>
      </c>
      <c r="I36" s="376"/>
      <c r="J36" s="376"/>
      <c r="K36" s="376"/>
      <c r="L36" s="376"/>
      <c r="M36" s="376"/>
      <c r="N36" s="376"/>
      <c r="O36" s="376"/>
      <c r="P36" s="376"/>
      <c r="Q36" s="376"/>
      <c r="R36" s="376"/>
      <c r="S36" s="376"/>
      <c r="T36" s="376"/>
      <c r="U36" s="376"/>
      <c r="V36" s="376"/>
      <c r="W36" s="376"/>
      <c r="X36" s="376"/>
      <c r="Y36" s="376"/>
      <c r="Z36" s="377"/>
      <c r="AA36" s="374" t="s">
        <v>32</v>
      </c>
      <c r="AB36" s="374"/>
      <c r="AC36" s="374"/>
      <c r="AD36" s="374"/>
      <c r="AE36" s="374"/>
      <c r="AF36" s="378"/>
      <c r="AX36" s="160">
        <v>123000</v>
      </c>
      <c r="AY36" s="161">
        <v>125000</v>
      </c>
      <c r="AZ36" s="162">
        <v>4400</v>
      </c>
      <c r="BA36" s="154">
        <f t="shared" si="17"/>
        <v>0</v>
      </c>
      <c r="BB36" s="148"/>
      <c r="BC36" s="160">
        <v>193000</v>
      </c>
      <c r="BD36" s="161">
        <v>195000</v>
      </c>
      <c r="BE36" s="162">
        <v>17600</v>
      </c>
      <c r="BF36" s="154">
        <f t="shared" si="12"/>
        <v>0</v>
      </c>
      <c r="BG36" s="148"/>
      <c r="BH36" s="160">
        <v>284000</v>
      </c>
      <c r="BI36" s="161">
        <v>287000</v>
      </c>
      <c r="BJ36" s="162">
        <v>47800</v>
      </c>
      <c r="BK36" s="154">
        <f t="shared" si="13"/>
        <v>0</v>
      </c>
    </row>
    <row r="37" spans="1:64" ht="22.75" customHeight="1" thickTop="1">
      <c r="A37" s="421"/>
      <c r="B37" s="422"/>
      <c r="C37" s="422"/>
      <c r="D37" s="422"/>
      <c r="E37" s="422"/>
      <c r="F37" s="422"/>
      <c r="G37" s="423"/>
      <c r="H37" s="424"/>
      <c r="I37" s="425"/>
      <c r="J37" s="425"/>
      <c r="K37" s="425"/>
      <c r="L37" s="425"/>
      <c r="M37" s="425"/>
      <c r="N37" s="425"/>
      <c r="O37" s="425"/>
      <c r="P37" s="425"/>
      <c r="Q37" s="425"/>
      <c r="R37" s="425"/>
      <c r="S37" s="425"/>
      <c r="T37" s="425"/>
      <c r="U37" s="425"/>
      <c r="V37" s="425"/>
      <c r="W37" s="425"/>
      <c r="X37" s="425"/>
      <c r="Y37" s="425"/>
      <c r="Z37" s="426"/>
      <c r="AA37" s="427"/>
      <c r="AB37" s="428"/>
      <c r="AC37" s="428"/>
      <c r="AD37" s="428"/>
      <c r="AE37" s="428"/>
      <c r="AF37" s="429"/>
      <c r="AX37" s="166">
        <v>125000</v>
      </c>
      <c r="AY37" s="167">
        <v>127000</v>
      </c>
      <c r="AZ37" s="168">
        <v>4700</v>
      </c>
      <c r="BA37" s="154">
        <f t="shared" si="17"/>
        <v>0</v>
      </c>
      <c r="BB37" s="148"/>
      <c r="BC37" s="166">
        <v>195000</v>
      </c>
      <c r="BD37" s="167">
        <v>197000</v>
      </c>
      <c r="BE37" s="168">
        <v>18300</v>
      </c>
      <c r="BF37" s="154">
        <f t="shared" si="12"/>
        <v>0</v>
      </c>
      <c r="BG37" s="148"/>
      <c r="BH37" s="166">
        <v>287000</v>
      </c>
      <c r="BI37" s="167">
        <v>290000</v>
      </c>
      <c r="BJ37" s="168">
        <v>48900</v>
      </c>
      <c r="BK37" s="154">
        <f t="shared" si="13"/>
        <v>0</v>
      </c>
    </row>
    <row r="38" spans="1:64" ht="22.75" customHeight="1">
      <c r="A38" s="403"/>
      <c r="B38" s="404"/>
      <c r="C38" s="404"/>
      <c r="D38" s="404"/>
      <c r="E38" s="404"/>
      <c r="F38" s="404"/>
      <c r="G38" s="405"/>
      <c r="H38" s="406"/>
      <c r="I38" s="407"/>
      <c r="J38" s="407"/>
      <c r="K38" s="407"/>
      <c r="L38" s="407"/>
      <c r="M38" s="407"/>
      <c r="N38" s="407"/>
      <c r="O38" s="407"/>
      <c r="P38" s="407"/>
      <c r="Q38" s="407"/>
      <c r="R38" s="407"/>
      <c r="S38" s="407"/>
      <c r="T38" s="407"/>
      <c r="U38" s="407"/>
      <c r="V38" s="407"/>
      <c r="W38" s="407"/>
      <c r="X38" s="407"/>
      <c r="Y38" s="407"/>
      <c r="Z38" s="408"/>
      <c r="AA38" s="409"/>
      <c r="AB38" s="410"/>
      <c r="AC38" s="410"/>
      <c r="AD38" s="410"/>
      <c r="AE38" s="410"/>
      <c r="AF38" s="411"/>
      <c r="AX38" s="155">
        <v>127000</v>
      </c>
      <c r="AY38" s="156">
        <v>129000</v>
      </c>
      <c r="AZ38" s="157">
        <v>5000</v>
      </c>
      <c r="BA38" s="154">
        <f t="shared" si="17"/>
        <v>0</v>
      </c>
      <c r="BB38" s="148"/>
      <c r="BC38" s="155">
        <v>197000</v>
      </c>
      <c r="BD38" s="156">
        <v>199000</v>
      </c>
      <c r="BE38" s="157">
        <v>19000</v>
      </c>
      <c r="BF38" s="154">
        <f t="shared" si="12"/>
        <v>0</v>
      </c>
      <c r="BG38" s="172"/>
      <c r="BH38" s="155">
        <v>290000</v>
      </c>
      <c r="BI38" s="156">
        <v>293000</v>
      </c>
      <c r="BJ38" s="157">
        <v>50000</v>
      </c>
      <c r="BK38" s="154">
        <f t="shared" si="13"/>
        <v>0</v>
      </c>
    </row>
    <row r="39" spans="1:64" ht="22.75" customHeight="1">
      <c r="A39" s="403"/>
      <c r="B39" s="404"/>
      <c r="C39" s="404"/>
      <c r="D39" s="404"/>
      <c r="E39" s="404"/>
      <c r="F39" s="404"/>
      <c r="G39" s="405"/>
      <c r="H39" s="406"/>
      <c r="I39" s="407"/>
      <c r="J39" s="407"/>
      <c r="K39" s="407"/>
      <c r="L39" s="407"/>
      <c r="M39" s="407"/>
      <c r="N39" s="407"/>
      <c r="O39" s="407"/>
      <c r="P39" s="407"/>
      <c r="Q39" s="407"/>
      <c r="R39" s="407"/>
      <c r="S39" s="407"/>
      <c r="T39" s="407"/>
      <c r="U39" s="407"/>
      <c r="V39" s="407"/>
      <c r="W39" s="407"/>
      <c r="X39" s="407"/>
      <c r="Y39" s="407"/>
      <c r="Z39" s="408"/>
      <c r="AA39" s="409"/>
      <c r="AB39" s="410"/>
      <c r="AC39" s="410"/>
      <c r="AD39" s="410"/>
      <c r="AE39" s="410"/>
      <c r="AF39" s="411"/>
      <c r="AX39" s="160">
        <v>129000</v>
      </c>
      <c r="AY39" s="161">
        <v>131000</v>
      </c>
      <c r="AZ39" s="162">
        <v>5300</v>
      </c>
      <c r="BA39" s="154">
        <f t="shared" si="17"/>
        <v>0</v>
      </c>
      <c r="BB39" s="148"/>
      <c r="BC39" s="160">
        <v>199000</v>
      </c>
      <c r="BD39" s="161">
        <v>201000</v>
      </c>
      <c r="BE39" s="162">
        <v>19700</v>
      </c>
      <c r="BF39" s="154">
        <f t="shared" si="12"/>
        <v>0</v>
      </c>
      <c r="BG39" s="172"/>
      <c r="BH39" s="160">
        <v>293000</v>
      </c>
      <c r="BI39" s="161">
        <v>296000</v>
      </c>
      <c r="BJ39" s="162">
        <v>51300</v>
      </c>
      <c r="BK39" s="154">
        <f t="shared" si="13"/>
        <v>0</v>
      </c>
    </row>
    <row r="40" spans="1:64" ht="22.75" customHeight="1" thickBot="1">
      <c r="A40" s="412"/>
      <c r="B40" s="413"/>
      <c r="C40" s="413"/>
      <c r="D40" s="413"/>
      <c r="E40" s="413"/>
      <c r="F40" s="413"/>
      <c r="G40" s="414"/>
      <c r="H40" s="415"/>
      <c r="I40" s="416"/>
      <c r="J40" s="416"/>
      <c r="K40" s="416"/>
      <c r="L40" s="416"/>
      <c r="M40" s="416"/>
      <c r="N40" s="416"/>
      <c r="O40" s="416"/>
      <c r="P40" s="416"/>
      <c r="Q40" s="416"/>
      <c r="R40" s="416"/>
      <c r="S40" s="416"/>
      <c r="T40" s="416"/>
      <c r="U40" s="416"/>
      <c r="V40" s="416"/>
      <c r="W40" s="416"/>
      <c r="X40" s="416"/>
      <c r="Y40" s="416"/>
      <c r="Z40" s="417"/>
      <c r="AA40" s="418"/>
      <c r="AB40" s="419"/>
      <c r="AC40" s="419"/>
      <c r="AD40" s="419"/>
      <c r="AE40" s="419"/>
      <c r="AF40" s="420"/>
      <c r="AX40" s="160">
        <v>131000</v>
      </c>
      <c r="AY40" s="161">
        <v>133000</v>
      </c>
      <c r="AZ40" s="162">
        <v>5500</v>
      </c>
      <c r="BA40" s="154">
        <f t="shared" si="17"/>
        <v>0</v>
      </c>
      <c r="BB40" s="148"/>
      <c r="BC40" s="160">
        <v>201000</v>
      </c>
      <c r="BD40" s="161">
        <v>203000</v>
      </c>
      <c r="BE40" s="162">
        <v>20400</v>
      </c>
      <c r="BF40" s="154">
        <f t="shared" si="12"/>
        <v>0</v>
      </c>
      <c r="BG40" s="172"/>
      <c r="BH40" s="160">
        <v>296000</v>
      </c>
      <c r="BI40" s="161">
        <v>299000</v>
      </c>
      <c r="BJ40" s="162">
        <v>52400</v>
      </c>
      <c r="BK40" s="154">
        <f t="shared" si="13"/>
        <v>0</v>
      </c>
    </row>
    <row r="41" spans="1:64" ht="18.75" customHeight="1" thickBot="1">
      <c r="B41" s="437" t="s">
        <v>33</v>
      </c>
      <c r="C41" s="437"/>
      <c r="D41" s="437"/>
      <c r="E41" s="437"/>
      <c r="F41" s="437"/>
      <c r="G41" s="437"/>
      <c r="H41" s="437"/>
      <c r="I41" s="437"/>
      <c r="J41" s="437"/>
      <c r="K41" s="437"/>
      <c r="L41" s="437"/>
      <c r="M41" s="437"/>
      <c r="N41" s="437"/>
      <c r="O41" s="437"/>
      <c r="P41" s="437"/>
      <c r="Q41" s="437"/>
      <c r="R41" s="437"/>
      <c r="S41" s="437"/>
      <c r="T41" s="437"/>
      <c r="U41" s="437"/>
      <c r="V41" s="437"/>
      <c r="W41" s="437"/>
      <c r="X41" s="437"/>
      <c r="Z41" s="67" t="s">
        <v>34</v>
      </c>
      <c r="AA41" s="438">
        <f>SUM(AA37:AF40)</f>
        <v>0</v>
      </c>
      <c r="AB41" s="439"/>
      <c r="AC41" s="439"/>
      <c r="AD41" s="439"/>
      <c r="AE41" s="439"/>
      <c r="AF41" s="440"/>
      <c r="AX41" s="160">
        <v>133000</v>
      </c>
      <c r="AY41" s="161">
        <v>135000</v>
      </c>
      <c r="AZ41" s="162">
        <v>5800</v>
      </c>
      <c r="BA41" s="154">
        <f t="shared" si="17"/>
        <v>0</v>
      </c>
      <c r="BB41" s="148"/>
      <c r="BC41" s="160">
        <v>203000</v>
      </c>
      <c r="BD41" s="161">
        <v>205000</v>
      </c>
      <c r="BE41" s="162">
        <v>21000</v>
      </c>
      <c r="BF41" s="154">
        <f t="shared" si="12"/>
        <v>0</v>
      </c>
      <c r="BG41" s="172"/>
      <c r="BH41" s="160">
        <v>299000</v>
      </c>
      <c r="BI41" s="161">
        <v>302000</v>
      </c>
      <c r="BJ41" s="162">
        <v>53600</v>
      </c>
      <c r="BK41" s="154">
        <f t="shared" si="13"/>
        <v>0</v>
      </c>
    </row>
    <row r="42" spans="1:64" ht="11.25" customHeight="1" thickBot="1">
      <c r="B42" s="441" t="s">
        <v>186</v>
      </c>
      <c r="C42" s="441"/>
      <c r="D42" s="441"/>
      <c r="E42" s="441"/>
      <c r="F42" s="441"/>
      <c r="G42" s="441"/>
      <c r="H42" s="441"/>
      <c r="I42" s="441"/>
      <c r="J42" s="441"/>
      <c r="K42" s="441"/>
      <c r="L42" s="441"/>
      <c r="M42" s="441"/>
      <c r="N42" s="441"/>
      <c r="O42" s="441"/>
      <c r="P42" s="441"/>
      <c r="Q42" s="441"/>
      <c r="R42" s="441"/>
      <c r="S42" s="441"/>
      <c r="T42" s="441"/>
      <c r="U42" s="441"/>
      <c r="V42" s="441"/>
      <c r="W42" s="441"/>
      <c r="X42" s="441"/>
      <c r="AX42" s="166">
        <v>135000</v>
      </c>
      <c r="AY42" s="167">
        <v>137000</v>
      </c>
      <c r="AZ42" s="168">
        <v>6100</v>
      </c>
      <c r="BA42" s="154">
        <f t="shared" si="17"/>
        <v>0</v>
      </c>
      <c r="BB42" s="148"/>
      <c r="BC42" s="166">
        <v>205000</v>
      </c>
      <c r="BD42" s="167">
        <v>207000</v>
      </c>
      <c r="BE42" s="168">
        <v>21700</v>
      </c>
      <c r="BF42" s="154">
        <f t="shared" si="12"/>
        <v>0</v>
      </c>
      <c r="BG42" s="172"/>
      <c r="BH42" s="166">
        <v>302000</v>
      </c>
      <c r="BI42" s="167">
        <v>305000</v>
      </c>
      <c r="BJ42" s="168">
        <v>54500</v>
      </c>
      <c r="BK42" s="154">
        <f t="shared" si="13"/>
        <v>0</v>
      </c>
    </row>
    <row r="43" spans="1:64" ht="18.75" customHeight="1" thickBot="1">
      <c r="Z43" s="67" t="s">
        <v>35</v>
      </c>
      <c r="AA43" s="442">
        <f>COUNTA(G7:H22,W7:X21)</f>
        <v>0</v>
      </c>
      <c r="AB43" s="443"/>
      <c r="AC43" s="443"/>
      <c r="AD43" s="443"/>
      <c r="AE43" s="443"/>
      <c r="AF43" s="444"/>
      <c r="AX43" s="172" t="s">
        <v>91</v>
      </c>
      <c r="AY43" s="172"/>
      <c r="AZ43" s="172"/>
      <c r="BA43" s="172"/>
      <c r="BB43" s="172"/>
      <c r="BC43" s="172"/>
      <c r="BD43" s="172"/>
      <c r="BE43" s="172"/>
      <c r="BF43" s="172"/>
      <c r="BG43" s="173"/>
      <c r="BH43" s="155">
        <v>305000</v>
      </c>
      <c r="BI43" s="156">
        <v>308000</v>
      </c>
      <c r="BJ43" s="157">
        <v>55200</v>
      </c>
      <c r="BK43" s="154">
        <f t="shared" si="13"/>
        <v>0</v>
      </c>
    </row>
    <row r="44" spans="1:64" ht="9" customHeight="1" thickBot="1">
      <c r="AX44" s="172"/>
      <c r="AY44" s="172"/>
      <c r="AZ44" s="172"/>
      <c r="BA44" s="172"/>
      <c r="BB44" s="172"/>
      <c r="BC44" s="172"/>
      <c r="BD44" s="172"/>
      <c r="BE44" s="172"/>
      <c r="BF44" s="172"/>
      <c r="BG44" s="173"/>
      <c r="BH44" s="160">
        <v>308000</v>
      </c>
      <c r="BI44" s="161">
        <v>311000</v>
      </c>
      <c r="BJ44" s="162">
        <v>56100</v>
      </c>
      <c r="BK44" s="154">
        <f t="shared" si="13"/>
        <v>0</v>
      </c>
    </row>
    <row r="45" spans="1:64" ht="26.5" customHeight="1" thickBot="1">
      <c r="Z45" s="67" t="s">
        <v>36</v>
      </c>
      <c r="AA45" s="445">
        <f>AA43*AA41</f>
        <v>0</v>
      </c>
      <c r="AB45" s="446"/>
      <c r="AC45" s="446"/>
      <c r="AD45" s="446"/>
      <c r="AE45" s="446"/>
      <c r="AF45" s="447"/>
      <c r="AX45" s="172"/>
      <c r="AY45" s="172"/>
      <c r="AZ45" s="172"/>
      <c r="BA45" s="172"/>
      <c r="BB45" s="172"/>
      <c r="BC45" s="172"/>
      <c r="BD45" s="172"/>
      <c r="BE45" s="172"/>
      <c r="BF45" s="172"/>
      <c r="BG45" s="173"/>
      <c r="BH45" s="160">
        <v>311000</v>
      </c>
      <c r="BI45" s="161">
        <v>314000</v>
      </c>
      <c r="BJ45" s="162">
        <v>56900</v>
      </c>
      <c r="BK45" s="154">
        <f t="shared" si="13"/>
        <v>0</v>
      </c>
    </row>
    <row r="46" spans="1:64" ht="9" customHeight="1">
      <c r="AX46" s="172"/>
      <c r="AY46" s="172"/>
      <c r="AZ46" s="172"/>
      <c r="BA46" s="172"/>
      <c r="BB46" s="172"/>
      <c r="BC46" s="172"/>
      <c r="BD46" s="172"/>
      <c r="BE46" s="172"/>
      <c r="BF46" s="172"/>
      <c r="BG46" s="173"/>
      <c r="BH46" s="160">
        <v>314000</v>
      </c>
      <c r="BI46" s="161">
        <v>317000</v>
      </c>
      <c r="BJ46" s="162">
        <v>57700</v>
      </c>
      <c r="BK46" s="154">
        <f t="shared" si="13"/>
        <v>0</v>
      </c>
    </row>
    <row r="47" spans="1:64" ht="6" customHeight="1" thickBot="1">
      <c r="AX47" s="172"/>
      <c r="AY47" s="172"/>
      <c r="AZ47" s="172"/>
      <c r="BA47" s="172"/>
      <c r="BB47" s="172"/>
      <c r="BC47" s="172"/>
      <c r="BD47" s="172"/>
      <c r="BE47" s="172"/>
      <c r="BF47" s="172"/>
      <c r="BG47" s="173"/>
      <c r="BH47" s="166">
        <v>317000</v>
      </c>
      <c r="BI47" s="167">
        <v>320000</v>
      </c>
      <c r="BJ47" s="168">
        <v>58500</v>
      </c>
      <c r="BK47" s="154">
        <f t="shared" si="13"/>
        <v>0</v>
      </c>
    </row>
    <row r="48" spans="1:64" ht="16.5" customHeight="1">
      <c r="A48" s="448" t="s">
        <v>192</v>
      </c>
      <c r="B48" s="449"/>
      <c r="C48" s="449"/>
      <c r="D48" s="449"/>
      <c r="E48" s="449"/>
      <c r="F48" s="449"/>
      <c r="G48" s="449"/>
      <c r="H48" s="449"/>
      <c r="I48" s="449"/>
      <c r="J48" s="449"/>
      <c r="K48" s="449"/>
      <c r="L48" s="449"/>
      <c r="M48" s="449"/>
      <c r="N48" s="449"/>
      <c r="O48" s="449"/>
      <c r="P48" s="450"/>
      <c r="Q48" s="454" t="s">
        <v>37</v>
      </c>
      <c r="R48" s="392"/>
      <c r="S48" s="68"/>
      <c r="T48" s="69"/>
      <c r="U48" s="69"/>
      <c r="V48" s="69"/>
      <c r="W48" s="69"/>
      <c r="X48" s="69"/>
      <c r="Y48" s="70"/>
      <c r="Z48" s="70"/>
      <c r="AA48" s="69"/>
      <c r="AB48" s="69"/>
      <c r="AC48" s="69"/>
      <c r="AD48" s="69"/>
      <c r="AE48" s="69"/>
      <c r="AF48" s="71"/>
      <c r="AX48" s="172"/>
      <c r="AY48" s="172"/>
      <c r="AZ48" s="172"/>
      <c r="BA48" s="172"/>
      <c r="BB48" s="172"/>
      <c r="BC48" s="172"/>
      <c r="BD48" s="172"/>
      <c r="BE48" s="172"/>
      <c r="BF48" s="172"/>
      <c r="BG48" s="173"/>
      <c r="BH48" s="155">
        <v>320000</v>
      </c>
      <c r="BI48" s="156">
        <v>323000</v>
      </c>
      <c r="BJ48" s="157">
        <v>59500</v>
      </c>
      <c r="BK48" s="154">
        <f t="shared" si="13"/>
        <v>0</v>
      </c>
      <c r="BL48" s="209"/>
    </row>
    <row r="49" spans="1:63" ht="15.75" customHeight="1">
      <c r="A49" s="451"/>
      <c r="B49" s="452"/>
      <c r="C49" s="452"/>
      <c r="D49" s="452"/>
      <c r="E49" s="452"/>
      <c r="F49" s="452"/>
      <c r="G49" s="452"/>
      <c r="H49" s="452"/>
      <c r="I49" s="452"/>
      <c r="J49" s="452"/>
      <c r="K49" s="452"/>
      <c r="L49" s="452"/>
      <c r="M49" s="452"/>
      <c r="N49" s="452"/>
      <c r="O49" s="452"/>
      <c r="P49" s="453"/>
      <c r="Q49" s="394"/>
      <c r="R49" s="455"/>
      <c r="S49" s="72"/>
      <c r="T49" s="73"/>
      <c r="U49" s="73"/>
      <c r="V49" s="73"/>
      <c r="W49" s="73"/>
      <c r="X49" s="73"/>
      <c r="Y49" s="74"/>
      <c r="Z49" s="74"/>
      <c r="AA49" s="73"/>
      <c r="AB49" s="73"/>
      <c r="AC49" s="73"/>
      <c r="AD49" s="73"/>
      <c r="AE49" s="73"/>
      <c r="AF49" s="75"/>
      <c r="AX49" s="172"/>
      <c r="AY49" s="172"/>
      <c r="AZ49" s="172"/>
      <c r="BA49" s="172"/>
      <c r="BB49" s="172"/>
      <c r="BC49" s="172"/>
      <c r="BD49" s="172"/>
      <c r="BE49" s="172"/>
      <c r="BF49" s="172"/>
      <c r="BG49" s="173"/>
      <c r="BH49" s="160">
        <v>323000</v>
      </c>
      <c r="BI49" s="161">
        <v>326000</v>
      </c>
      <c r="BJ49" s="162">
        <v>60500</v>
      </c>
      <c r="BK49" s="154">
        <f t="shared" si="13"/>
        <v>0</v>
      </c>
    </row>
    <row r="50" spans="1:63" ht="18" customHeight="1">
      <c r="A50" s="76"/>
      <c r="B50" s="77"/>
      <c r="C50" s="77"/>
      <c r="D50" s="77"/>
      <c r="E50" s="77"/>
      <c r="F50" s="77"/>
      <c r="G50" s="77"/>
      <c r="H50" s="77"/>
      <c r="I50" s="430"/>
      <c r="J50" s="431"/>
      <c r="K50" s="78" t="s">
        <v>38</v>
      </c>
      <c r="L50" s="286"/>
      <c r="M50" s="78" t="s">
        <v>39</v>
      </c>
      <c r="N50" s="286"/>
      <c r="O50" s="79" t="s">
        <v>5</v>
      </c>
      <c r="P50" s="79"/>
      <c r="Q50" s="80"/>
      <c r="R50" s="81" t="s">
        <v>40</v>
      </c>
      <c r="S50" s="73"/>
      <c r="T50" s="81" t="s">
        <v>188</v>
      </c>
      <c r="U50" s="81"/>
      <c r="V50" s="81" t="s">
        <v>41</v>
      </c>
      <c r="W50" s="73"/>
      <c r="X50" s="73"/>
      <c r="Y50" s="74"/>
      <c r="Z50" s="220" t="s">
        <v>166</v>
      </c>
      <c r="AA50" s="81"/>
      <c r="AB50" s="81" t="s">
        <v>169</v>
      </c>
      <c r="AC50" s="81"/>
      <c r="AD50" s="81"/>
      <c r="AE50" s="73"/>
      <c r="AF50" s="75"/>
      <c r="AX50" s="172"/>
      <c r="AY50" s="172"/>
      <c r="AZ50" s="172"/>
      <c r="BA50" s="172"/>
      <c r="BB50" s="172"/>
      <c r="BC50" s="172"/>
      <c r="BD50" s="172"/>
      <c r="BE50" s="172"/>
      <c r="BF50" s="172"/>
      <c r="BG50" s="173"/>
      <c r="BH50" s="160">
        <v>326000</v>
      </c>
      <c r="BI50" s="161">
        <v>329000</v>
      </c>
      <c r="BJ50" s="162">
        <v>61600</v>
      </c>
      <c r="BK50" s="154">
        <f t="shared" si="13"/>
        <v>0</v>
      </c>
    </row>
    <row r="51" spans="1:63" ht="18" customHeight="1">
      <c r="A51" s="76"/>
      <c r="B51" s="82" t="s">
        <v>42</v>
      </c>
      <c r="C51" s="52" t="s">
        <v>159</v>
      </c>
      <c r="D51" s="432"/>
      <c r="E51" s="432"/>
      <c r="F51" s="285"/>
      <c r="G51" s="52" t="s">
        <v>43</v>
      </c>
      <c r="H51" s="432"/>
      <c r="I51" s="432"/>
      <c r="J51" s="84"/>
      <c r="K51" s="78"/>
      <c r="L51" s="85"/>
      <c r="M51" s="85"/>
      <c r="N51" s="78"/>
      <c r="O51" s="85"/>
      <c r="P51" s="77"/>
      <c r="Q51" s="86" t="s">
        <v>44</v>
      </c>
      <c r="R51" s="81" t="s">
        <v>165</v>
      </c>
      <c r="S51" s="433"/>
      <c r="T51" s="433"/>
      <c r="U51" s="87" t="s">
        <v>164</v>
      </c>
      <c r="V51" s="81"/>
      <c r="W51" s="73"/>
      <c r="X51" s="81" t="s">
        <v>45</v>
      </c>
      <c r="Y51" s="88"/>
      <c r="Z51" s="89"/>
      <c r="AA51" s="81"/>
      <c r="AB51" s="90" t="s">
        <v>170</v>
      </c>
      <c r="AD51" s="90"/>
      <c r="AF51" s="91"/>
      <c r="BH51" s="160">
        <v>329000</v>
      </c>
      <c r="BI51" s="161">
        <v>332000</v>
      </c>
      <c r="BJ51" s="162">
        <v>62600</v>
      </c>
      <c r="BK51" s="154">
        <f t="shared" si="13"/>
        <v>0</v>
      </c>
    </row>
    <row r="52" spans="1:63" ht="18" customHeight="1">
      <c r="A52" s="76"/>
      <c r="B52" s="434"/>
      <c r="C52" s="434"/>
      <c r="D52" s="434"/>
      <c r="E52" s="434"/>
      <c r="F52" s="434"/>
      <c r="G52" s="434"/>
      <c r="H52" s="434"/>
      <c r="I52" s="434"/>
      <c r="J52" s="434"/>
      <c r="K52" s="434"/>
      <c r="L52" s="434"/>
      <c r="M52" s="434"/>
      <c r="N52" s="434"/>
      <c r="O52" s="434"/>
      <c r="P52" s="225"/>
      <c r="Q52" s="93" t="s">
        <v>46</v>
      </c>
      <c r="R52" s="51" t="s">
        <v>47</v>
      </c>
      <c r="S52" s="51" t="s">
        <v>167</v>
      </c>
      <c r="T52" s="51"/>
      <c r="U52" s="16"/>
      <c r="V52" s="51"/>
      <c r="W52" s="51"/>
      <c r="X52" s="51" t="s">
        <v>168</v>
      </c>
      <c r="Y52" s="52"/>
      <c r="Z52" s="51"/>
      <c r="AA52" s="94"/>
      <c r="AB52" s="94" t="s">
        <v>171</v>
      </c>
      <c r="AC52" s="95" t="s">
        <v>50</v>
      </c>
      <c r="AD52" s="436"/>
      <c r="AE52" s="436"/>
      <c r="AF52" s="96" t="s">
        <v>51</v>
      </c>
      <c r="BH52" s="166">
        <v>332000</v>
      </c>
      <c r="BI52" s="167">
        <v>335000</v>
      </c>
      <c r="BJ52" s="168">
        <v>63700</v>
      </c>
      <c r="BK52" s="154">
        <f t="shared" si="13"/>
        <v>0</v>
      </c>
    </row>
    <row r="53" spans="1:63" ht="7.5" customHeight="1" thickBot="1">
      <c r="A53" s="76"/>
      <c r="B53" s="435"/>
      <c r="C53" s="435"/>
      <c r="D53" s="435"/>
      <c r="E53" s="435"/>
      <c r="F53" s="435"/>
      <c r="G53" s="435"/>
      <c r="H53" s="435"/>
      <c r="I53" s="435"/>
      <c r="J53" s="435"/>
      <c r="K53" s="435"/>
      <c r="L53" s="435"/>
      <c r="M53" s="435"/>
      <c r="N53" s="435"/>
      <c r="O53" s="435"/>
      <c r="P53" s="225"/>
      <c r="Q53" s="62"/>
      <c r="R53" s="63"/>
      <c r="S53" s="63"/>
      <c r="T53" s="97"/>
      <c r="U53" s="97"/>
      <c r="V53" s="97"/>
      <c r="W53" s="97"/>
      <c r="X53" s="97"/>
      <c r="Y53" s="97"/>
      <c r="Z53" s="97"/>
      <c r="AA53" s="97"/>
      <c r="AB53" s="97"/>
      <c r="AC53" s="97"/>
      <c r="AD53" s="97"/>
      <c r="AE53" s="97"/>
      <c r="AF53" s="98"/>
      <c r="BH53" s="237">
        <v>335000</v>
      </c>
      <c r="BI53" s="238">
        <v>338000</v>
      </c>
      <c r="BJ53" s="239">
        <v>64700</v>
      </c>
      <c r="BK53" s="154">
        <f t="shared" si="13"/>
        <v>0</v>
      </c>
    </row>
    <row r="54" spans="1:63">
      <c r="A54" s="41"/>
      <c r="B54" s="16"/>
      <c r="C54" s="16"/>
      <c r="D54" s="16" t="s">
        <v>52</v>
      </c>
      <c r="E54" s="472"/>
      <c r="F54" s="473"/>
      <c r="G54" s="473"/>
      <c r="H54" s="99" t="s">
        <v>43</v>
      </c>
      <c r="I54" s="474"/>
      <c r="J54" s="474"/>
      <c r="K54" s="99" t="s">
        <v>43</v>
      </c>
      <c r="L54" s="475"/>
      <c r="M54" s="475"/>
      <c r="N54" s="476"/>
      <c r="O54" s="476"/>
      <c r="P54" s="477"/>
      <c r="Q54" s="41"/>
      <c r="R54" s="16"/>
      <c r="S54" s="16"/>
      <c r="T54" s="101"/>
      <c r="U54" s="101"/>
      <c r="V54" s="101"/>
      <c r="W54" s="101"/>
      <c r="X54" s="101"/>
      <c r="Y54" s="101"/>
      <c r="Z54" s="101"/>
      <c r="AA54" s="101"/>
      <c r="AB54" s="101"/>
      <c r="AC54" s="101"/>
      <c r="AD54" s="101"/>
      <c r="AE54" s="101"/>
      <c r="AF54" s="102"/>
      <c r="BH54" s="160">
        <v>338000</v>
      </c>
      <c r="BI54" s="161">
        <v>341000</v>
      </c>
      <c r="BJ54" s="162">
        <v>65800</v>
      </c>
      <c r="BK54" s="154">
        <f t="shared" si="13"/>
        <v>0</v>
      </c>
    </row>
    <row r="55" spans="1:63">
      <c r="A55" s="41"/>
      <c r="B55" s="16"/>
      <c r="C55" s="16"/>
      <c r="D55" s="16"/>
      <c r="E55" s="260"/>
      <c r="F55" s="261"/>
      <c r="G55" s="261"/>
      <c r="H55" s="262"/>
      <c r="I55" s="260"/>
      <c r="J55" s="260"/>
      <c r="K55" s="262"/>
      <c r="L55" s="263"/>
      <c r="M55" s="263"/>
      <c r="N55" s="283"/>
      <c r="O55" s="264" t="s">
        <v>196</v>
      </c>
      <c r="P55" s="283"/>
      <c r="Q55" s="41"/>
      <c r="R55" s="105" t="s">
        <v>56</v>
      </c>
      <c r="S55" s="16"/>
      <c r="T55" s="101"/>
      <c r="U55" s="101"/>
      <c r="V55" s="101"/>
      <c r="W55" s="101"/>
      <c r="X55" s="101"/>
      <c r="Y55" s="101"/>
      <c r="Z55" s="101"/>
      <c r="AA55" s="101"/>
      <c r="AB55" s="101"/>
      <c r="AC55" s="101"/>
      <c r="AD55" s="101"/>
      <c r="AE55" s="101"/>
      <c r="AF55" s="102"/>
      <c r="BH55" s="160"/>
      <c r="BI55" s="161"/>
      <c r="BJ55" s="162"/>
      <c r="BK55" s="154"/>
    </row>
    <row r="56" spans="1:63" ht="14.25" customHeight="1">
      <c r="A56" s="41"/>
      <c r="B56" s="103" t="s">
        <v>54</v>
      </c>
      <c r="C56" s="103"/>
      <c r="D56" s="478"/>
      <c r="E56" s="478"/>
      <c r="F56" s="478"/>
      <c r="G56" s="478"/>
      <c r="H56" s="478"/>
      <c r="I56" s="478"/>
      <c r="J56" s="478"/>
      <c r="K56" s="478"/>
      <c r="L56" s="478"/>
      <c r="M56" s="478"/>
      <c r="N56" s="478"/>
      <c r="O56" s="479" t="s">
        <v>55</v>
      </c>
      <c r="P56" s="104"/>
      <c r="Q56" s="41"/>
      <c r="R56" s="16"/>
      <c r="S56" s="51" t="s">
        <v>193</v>
      </c>
      <c r="T56" s="16"/>
      <c r="U56" s="51"/>
      <c r="V56" s="16"/>
      <c r="W56" s="16"/>
      <c r="X56" s="101"/>
      <c r="Y56" s="101"/>
      <c r="Z56" s="456" t="s">
        <v>194</v>
      </c>
      <c r="AA56" s="456"/>
      <c r="AB56" s="456"/>
      <c r="AC56" s="456"/>
      <c r="AD56" s="456"/>
      <c r="AE56" s="456"/>
      <c r="AF56" s="102"/>
      <c r="BH56" s="160">
        <v>341000</v>
      </c>
      <c r="BI56" s="161">
        <v>344000</v>
      </c>
      <c r="BJ56" s="162">
        <v>66800</v>
      </c>
      <c r="BK56" s="154">
        <f t="shared" si="13"/>
        <v>0</v>
      </c>
    </row>
    <row r="57" spans="1:63" ht="14.25" customHeight="1">
      <c r="A57" s="41"/>
      <c r="B57" s="103"/>
      <c r="C57" s="103"/>
      <c r="D57" s="457"/>
      <c r="E57" s="457"/>
      <c r="F57" s="457"/>
      <c r="G57" s="457"/>
      <c r="H57" s="457"/>
      <c r="I57" s="457"/>
      <c r="J57" s="457"/>
      <c r="K57" s="457"/>
      <c r="L57" s="457"/>
      <c r="M57" s="457"/>
      <c r="N57" s="457"/>
      <c r="O57" s="479"/>
      <c r="P57" s="104"/>
      <c r="Q57" s="41"/>
      <c r="R57" s="16"/>
      <c r="S57" s="459"/>
      <c r="T57" s="459"/>
      <c r="U57" s="459"/>
      <c r="V57" s="459"/>
      <c r="W57" s="459"/>
      <c r="X57" s="459"/>
      <c r="Y57" s="459"/>
      <c r="Z57" s="459"/>
      <c r="AA57" s="459"/>
      <c r="AB57" s="459"/>
      <c r="AC57" s="459"/>
      <c r="AD57" s="459"/>
      <c r="AE57" s="461" t="s">
        <v>55</v>
      </c>
      <c r="AF57" s="53"/>
      <c r="BH57" s="160">
        <v>344000</v>
      </c>
      <c r="BI57" s="161">
        <v>347000</v>
      </c>
      <c r="BJ57" s="162">
        <v>67800</v>
      </c>
      <c r="BK57" s="154">
        <f t="shared" si="13"/>
        <v>0</v>
      </c>
    </row>
    <row r="58" spans="1:63" ht="14.25" customHeight="1">
      <c r="A58" s="41"/>
      <c r="B58" s="106" t="s">
        <v>195</v>
      </c>
      <c r="C58" s="106"/>
      <c r="D58" s="458"/>
      <c r="E58" s="458"/>
      <c r="F58" s="458"/>
      <c r="G58" s="458"/>
      <c r="H58" s="458"/>
      <c r="I58" s="458"/>
      <c r="J58" s="458"/>
      <c r="K58" s="458"/>
      <c r="L58" s="458"/>
      <c r="M58" s="458"/>
      <c r="N58" s="458"/>
      <c r="O58" s="480"/>
      <c r="P58" s="107"/>
      <c r="Q58" s="41"/>
      <c r="R58" s="16"/>
      <c r="S58" s="460"/>
      <c r="T58" s="460"/>
      <c r="U58" s="460"/>
      <c r="V58" s="460"/>
      <c r="W58" s="460"/>
      <c r="X58" s="460"/>
      <c r="Y58" s="460"/>
      <c r="Z58" s="460"/>
      <c r="AA58" s="460"/>
      <c r="AB58" s="460"/>
      <c r="AC58" s="460"/>
      <c r="AD58" s="460"/>
      <c r="AE58" s="462"/>
      <c r="AF58" s="117"/>
      <c r="BH58" s="166">
        <v>347000</v>
      </c>
      <c r="BI58" s="167">
        <v>350000</v>
      </c>
      <c r="BJ58" s="168">
        <v>68800</v>
      </c>
      <c r="BK58" s="154">
        <f t="shared" si="13"/>
        <v>0</v>
      </c>
    </row>
    <row r="59" spans="1:63" ht="18.75" customHeight="1" thickBot="1">
      <c r="A59" s="109"/>
      <c r="B59" s="110"/>
      <c r="C59" s="111" t="s">
        <v>58</v>
      </c>
      <c r="D59" s="463"/>
      <c r="E59" s="463"/>
      <c r="F59" s="112" t="s">
        <v>38</v>
      </c>
      <c r="G59" s="110" t="s">
        <v>38</v>
      </c>
      <c r="H59" s="113"/>
      <c r="I59" s="110" t="s">
        <v>39</v>
      </c>
      <c r="J59" s="114"/>
      <c r="K59" s="288" t="s">
        <v>59</v>
      </c>
      <c r="L59" s="111" t="s">
        <v>60</v>
      </c>
      <c r="M59" s="111"/>
      <c r="N59" s="288" t="s">
        <v>61</v>
      </c>
      <c r="O59" s="288" t="s">
        <v>62</v>
      </c>
      <c r="Q59" s="41"/>
      <c r="R59" s="63"/>
      <c r="S59" s="63"/>
      <c r="T59" s="120"/>
      <c r="U59" s="64"/>
      <c r="V59" s="16"/>
      <c r="W59" s="16"/>
      <c r="X59" s="16"/>
      <c r="Y59" s="52"/>
      <c r="Z59" s="52"/>
      <c r="AA59" s="16"/>
      <c r="AB59" s="16"/>
      <c r="AC59" s="16"/>
      <c r="AD59" s="16"/>
      <c r="AE59" s="16"/>
      <c r="AF59" s="53"/>
      <c r="BH59" s="237">
        <v>350000</v>
      </c>
      <c r="BI59" s="238">
        <v>353000</v>
      </c>
      <c r="BJ59" s="240">
        <v>69800</v>
      </c>
      <c r="BK59" s="154">
        <f t="shared" si="13"/>
        <v>0</v>
      </c>
    </row>
    <row r="60" spans="1:63" ht="16.5" customHeight="1">
      <c r="A60" s="41"/>
      <c r="B60" s="464" t="s">
        <v>201</v>
      </c>
      <c r="C60" s="465"/>
      <c r="D60" s="467"/>
      <c r="E60" s="467"/>
      <c r="F60" s="467"/>
      <c r="G60" s="467"/>
      <c r="H60" s="467"/>
      <c r="I60" s="467"/>
      <c r="J60" s="467"/>
      <c r="K60" s="467"/>
      <c r="L60" s="467"/>
      <c r="M60" s="467"/>
      <c r="N60" s="467"/>
      <c r="O60" s="467"/>
      <c r="P60" s="284"/>
      <c r="Q60" s="121" t="s">
        <v>63</v>
      </c>
      <c r="R60" s="16"/>
      <c r="S60" s="16"/>
      <c r="T60" s="36"/>
      <c r="U60" s="16"/>
      <c r="V60" s="36"/>
      <c r="W60" s="36"/>
      <c r="X60" s="36"/>
      <c r="Y60" s="281"/>
      <c r="Z60" s="281"/>
      <c r="AA60" s="36"/>
      <c r="AB60" s="36"/>
      <c r="AC60" s="36"/>
      <c r="AD60" s="36"/>
      <c r="AE60" s="36"/>
      <c r="AF60" s="123"/>
      <c r="BH60" s="160">
        <v>353000</v>
      </c>
      <c r="BI60" s="161">
        <v>356000</v>
      </c>
      <c r="BJ60" s="210">
        <v>70900</v>
      </c>
      <c r="BK60" s="154">
        <f t="shared" si="13"/>
        <v>0</v>
      </c>
    </row>
    <row r="61" spans="1:63" ht="16.5" customHeight="1">
      <c r="A61" s="41"/>
      <c r="B61" s="466"/>
      <c r="C61" s="466"/>
      <c r="D61" s="468"/>
      <c r="E61" s="468"/>
      <c r="F61" s="468"/>
      <c r="G61" s="468"/>
      <c r="H61" s="468"/>
      <c r="I61" s="468"/>
      <c r="J61" s="468"/>
      <c r="K61" s="468"/>
      <c r="L61" s="468"/>
      <c r="M61" s="468"/>
      <c r="N61" s="468"/>
      <c r="O61" s="468"/>
      <c r="P61" s="284"/>
      <c r="Q61" s="126" t="s">
        <v>64</v>
      </c>
      <c r="R61" s="469" t="s">
        <v>65</v>
      </c>
      <c r="S61" s="470"/>
      <c r="T61" s="470"/>
      <c r="U61" s="470"/>
      <c r="V61" s="470"/>
      <c r="W61" s="470"/>
      <c r="X61" s="470"/>
      <c r="Y61" s="470"/>
      <c r="Z61" s="470"/>
      <c r="AA61" s="470"/>
      <c r="AB61" s="470"/>
      <c r="AC61" s="470"/>
      <c r="AD61" s="470"/>
      <c r="AE61" s="470"/>
      <c r="AF61" s="471"/>
      <c r="BH61" s="160">
        <v>356000</v>
      </c>
      <c r="BI61" s="161">
        <v>359000</v>
      </c>
      <c r="BJ61" s="210">
        <v>71900</v>
      </c>
      <c r="BK61" s="154">
        <f t="shared" si="13"/>
        <v>0</v>
      </c>
    </row>
    <row r="62" spans="1:63" ht="16.5" customHeight="1">
      <c r="A62" s="41"/>
      <c r="B62" s="42"/>
      <c r="C62" s="118"/>
      <c r="D62" s="124"/>
      <c r="E62" s="124"/>
      <c r="F62" s="124"/>
      <c r="G62" s="124"/>
      <c r="H62" s="124"/>
      <c r="I62" s="124"/>
      <c r="J62" s="124"/>
      <c r="K62" s="124"/>
      <c r="L62" s="124"/>
      <c r="M62" s="124"/>
      <c r="N62" s="124"/>
      <c r="O62" s="124"/>
      <c r="P62" s="125"/>
      <c r="Q62" s="126" t="s">
        <v>67</v>
      </c>
      <c r="R62" s="469" t="s">
        <v>68</v>
      </c>
      <c r="S62" s="469"/>
      <c r="T62" s="469"/>
      <c r="U62" s="469"/>
      <c r="V62" s="469"/>
      <c r="W62" s="469"/>
      <c r="X62" s="469"/>
      <c r="Y62" s="469"/>
      <c r="Z62" s="469"/>
      <c r="AA62" s="469"/>
      <c r="AB62" s="469"/>
      <c r="AC62" s="469"/>
      <c r="AD62" s="469"/>
      <c r="AE62" s="469"/>
      <c r="AF62" s="482"/>
      <c r="BH62" s="160">
        <v>359000</v>
      </c>
      <c r="BI62" s="161">
        <v>362000</v>
      </c>
      <c r="BJ62" s="210">
        <v>72900</v>
      </c>
      <c r="BK62" s="154">
        <f t="shared" si="13"/>
        <v>0</v>
      </c>
    </row>
    <row r="63" spans="1:63" ht="19.5" customHeight="1">
      <c r="A63" s="486" t="s">
        <v>66</v>
      </c>
      <c r="B63" s="487"/>
      <c r="C63" s="487"/>
      <c r="D63" s="487"/>
      <c r="E63" s="487"/>
      <c r="F63" s="487"/>
      <c r="G63" s="487"/>
      <c r="H63" s="487"/>
      <c r="I63" s="487"/>
      <c r="J63" s="487"/>
      <c r="K63" s="487"/>
      <c r="L63" s="487"/>
      <c r="M63" s="487"/>
      <c r="N63" s="487"/>
      <c r="O63" s="487"/>
      <c r="P63" s="487"/>
      <c r="Q63" s="126" t="s">
        <v>69</v>
      </c>
      <c r="R63" s="469" t="s">
        <v>70</v>
      </c>
      <c r="S63" s="469"/>
      <c r="T63" s="469"/>
      <c r="U63" s="469"/>
      <c r="V63" s="469"/>
      <c r="W63" s="469"/>
      <c r="X63" s="469"/>
      <c r="Y63" s="469"/>
      <c r="Z63" s="469"/>
      <c r="AA63" s="469"/>
      <c r="AB63" s="469"/>
      <c r="AC63" s="469"/>
      <c r="AD63" s="469"/>
      <c r="AE63" s="469"/>
      <c r="AF63" s="482"/>
      <c r="BH63" s="166">
        <v>362000</v>
      </c>
      <c r="BI63" s="167">
        <v>365000</v>
      </c>
      <c r="BJ63" s="241">
        <v>73900</v>
      </c>
      <c r="BK63" s="154">
        <f t="shared" si="13"/>
        <v>0</v>
      </c>
    </row>
    <row r="64" spans="1:63" ht="19.5" customHeight="1">
      <c r="A64" s="127"/>
      <c r="B64" s="42" t="s">
        <v>200</v>
      </c>
      <c r="C64" s="42"/>
      <c r="D64" s="42"/>
      <c r="E64" s="42"/>
      <c r="F64" s="42"/>
      <c r="G64" s="42"/>
      <c r="H64" s="42"/>
      <c r="I64" s="42"/>
      <c r="J64" s="42"/>
      <c r="K64" s="42"/>
      <c r="L64" s="42"/>
      <c r="M64" s="42"/>
      <c r="N64" s="42"/>
      <c r="O64" s="42"/>
      <c r="P64" s="42"/>
      <c r="Q64" s="126" t="s">
        <v>74</v>
      </c>
      <c r="R64" s="488" t="s">
        <v>199</v>
      </c>
      <c r="S64" s="488"/>
      <c r="T64" s="488"/>
      <c r="U64" s="488"/>
      <c r="V64" s="488"/>
      <c r="W64" s="488"/>
      <c r="X64" s="488"/>
      <c r="Y64" s="488"/>
      <c r="Z64" s="488"/>
      <c r="AA64" s="488"/>
      <c r="AB64" s="488"/>
      <c r="AC64" s="488"/>
      <c r="AD64" s="488"/>
      <c r="AE64" s="488"/>
      <c r="AF64" s="489"/>
      <c r="BH64" s="237">
        <v>365000</v>
      </c>
      <c r="BI64" s="238">
        <v>368000</v>
      </c>
      <c r="BJ64" s="240">
        <v>74900</v>
      </c>
      <c r="BK64" s="154">
        <f t="shared" si="13"/>
        <v>0</v>
      </c>
    </row>
    <row r="65" spans="1:63" ht="18.75" customHeight="1">
      <c r="A65" s="128"/>
      <c r="B65" s="490"/>
      <c r="C65" s="491"/>
      <c r="D65" s="491"/>
      <c r="E65" s="129" t="s">
        <v>71</v>
      </c>
      <c r="F65" s="130" t="s">
        <v>71</v>
      </c>
      <c r="G65" s="490"/>
      <c r="H65" s="490"/>
      <c r="I65" s="490"/>
      <c r="J65" s="492" t="s">
        <v>163</v>
      </c>
      <c r="K65" s="493"/>
      <c r="L65" s="493"/>
      <c r="M65" s="494"/>
      <c r="N65" s="494"/>
      <c r="O65" s="42" t="s">
        <v>73</v>
      </c>
      <c r="P65" s="131"/>
      <c r="Q65" s="126" t="s">
        <v>78</v>
      </c>
      <c r="R65" s="469" t="s">
        <v>79</v>
      </c>
      <c r="S65" s="469"/>
      <c r="T65" s="469"/>
      <c r="U65" s="469"/>
      <c r="V65" s="469"/>
      <c r="W65" s="469"/>
      <c r="X65" s="469"/>
      <c r="Y65" s="469"/>
      <c r="Z65" s="469"/>
      <c r="AA65" s="469"/>
      <c r="AB65" s="469"/>
      <c r="AC65" s="469"/>
      <c r="AD65" s="469"/>
      <c r="AE65" s="469"/>
      <c r="AF65" s="482"/>
      <c r="BH65" s="160">
        <v>368000</v>
      </c>
      <c r="BI65" s="161">
        <v>371000</v>
      </c>
      <c r="BJ65" s="210">
        <v>76000</v>
      </c>
      <c r="BK65" s="154">
        <f t="shared" si="13"/>
        <v>0</v>
      </c>
    </row>
    <row r="66" spans="1:63" ht="24.75" customHeight="1">
      <c r="A66" s="132"/>
      <c r="B66" s="133" t="s">
        <v>162</v>
      </c>
      <c r="C66" s="134"/>
      <c r="D66" s="219" t="s">
        <v>161</v>
      </c>
      <c r="E66" s="136" t="s">
        <v>160</v>
      </c>
      <c r="F66" s="137"/>
      <c r="G66" s="137"/>
      <c r="H66" s="137"/>
      <c r="I66" s="138" t="s">
        <v>77</v>
      </c>
      <c r="J66" s="481"/>
      <c r="K66" s="481"/>
      <c r="L66" s="481"/>
      <c r="M66" s="481"/>
      <c r="N66" s="481"/>
      <c r="O66" s="481"/>
      <c r="P66" s="224"/>
      <c r="Q66" s="126" t="s">
        <v>81</v>
      </c>
      <c r="R66" s="469" t="s">
        <v>198</v>
      </c>
      <c r="S66" s="469"/>
      <c r="T66" s="469"/>
      <c r="U66" s="469"/>
      <c r="V66" s="469"/>
      <c r="W66" s="469"/>
      <c r="X66" s="469"/>
      <c r="Y66" s="469"/>
      <c r="Z66" s="469"/>
      <c r="AA66" s="469"/>
      <c r="AB66" s="469"/>
      <c r="AC66" s="469"/>
      <c r="AD66" s="469"/>
      <c r="AE66" s="469"/>
      <c r="AF66" s="482"/>
      <c r="BH66" s="160">
        <v>371000</v>
      </c>
      <c r="BI66" s="161">
        <v>374000</v>
      </c>
      <c r="BJ66" s="210">
        <v>76900</v>
      </c>
      <c r="BK66" s="154">
        <f t="shared" si="13"/>
        <v>0</v>
      </c>
    </row>
    <row r="67" spans="1:63" ht="24.75" customHeight="1">
      <c r="A67" s="139"/>
      <c r="B67" s="140" t="s">
        <v>80</v>
      </c>
      <c r="C67" s="140"/>
      <c r="D67" s="140"/>
      <c r="E67" s="485"/>
      <c r="F67" s="485"/>
      <c r="G67" s="485"/>
      <c r="H67" s="485"/>
      <c r="I67" s="485"/>
      <c r="J67" s="485"/>
      <c r="K67" s="485"/>
      <c r="L67" s="485"/>
      <c r="M67" s="485"/>
      <c r="N67" s="485"/>
      <c r="O67" s="485"/>
      <c r="P67" s="223"/>
      <c r="Q67" s="143"/>
      <c r="R67" s="469"/>
      <c r="S67" s="469"/>
      <c r="T67" s="469"/>
      <c r="U67" s="469"/>
      <c r="V67" s="469"/>
      <c r="W67" s="469"/>
      <c r="X67" s="469"/>
      <c r="Y67" s="469"/>
      <c r="Z67" s="469"/>
      <c r="AA67" s="469"/>
      <c r="AB67" s="469"/>
      <c r="AC67" s="469"/>
      <c r="AD67" s="469"/>
      <c r="AE67" s="469"/>
      <c r="AF67" s="482"/>
      <c r="BH67" s="160">
        <v>374000</v>
      </c>
      <c r="BI67" s="161">
        <v>377000</v>
      </c>
      <c r="BJ67" s="210">
        <v>77800</v>
      </c>
      <c r="BK67" s="154">
        <f t="shared" si="13"/>
        <v>0</v>
      </c>
    </row>
    <row r="68" spans="1:63" ht="38.25" customHeight="1">
      <c r="A68" s="139"/>
      <c r="B68" s="142" t="s">
        <v>82</v>
      </c>
      <c r="C68" s="77"/>
      <c r="D68" s="77"/>
      <c r="E68" s="77"/>
      <c r="F68" s="77"/>
      <c r="G68" s="42"/>
      <c r="H68" s="42"/>
      <c r="I68" s="42"/>
      <c r="J68" s="42"/>
      <c r="K68" s="42"/>
      <c r="L68" s="42"/>
      <c r="M68" s="42"/>
      <c r="N68" s="42"/>
      <c r="O68" s="42"/>
      <c r="P68" s="42"/>
      <c r="Q68" s="144"/>
      <c r="R68" s="469"/>
      <c r="S68" s="469"/>
      <c r="T68" s="469"/>
      <c r="U68" s="469"/>
      <c r="V68" s="469"/>
      <c r="W68" s="469"/>
      <c r="X68" s="469"/>
      <c r="Y68" s="469"/>
      <c r="Z68" s="469"/>
      <c r="AA68" s="469"/>
      <c r="AB68" s="469"/>
      <c r="AC68" s="469"/>
      <c r="AD68" s="469"/>
      <c r="AE68" s="469"/>
      <c r="AF68" s="482"/>
      <c r="BH68" s="166">
        <v>377000</v>
      </c>
      <c r="BI68" s="167">
        <v>380000</v>
      </c>
      <c r="BJ68" s="241">
        <v>78700</v>
      </c>
      <c r="BK68" s="154">
        <f t="shared" si="13"/>
        <v>0</v>
      </c>
    </row>
    <row r="69" spans="1:63" ht="16.5" customHeight="1" thickBot="1">
      <c r="A69" s="62"/>
      <c r="B69" s="63"/>
      <c r="C69" s="63"/>
      <c r="D69" s="63"/>
      <c r="E69" s="63"/>
      <c r="F69" s="63"/>
      <c r="G69" s="63"/>
      <c r="H69" s="63"/>
      <c r="I69" s="282"/>
      <c r="J69" s="282"/>
      <c r="K69" s="63"/>
      <c r="L69" s="63"/>
      <c r="M69" s="63"/>
      <c r="N69" s="63"/>
      <c r="O69" s="63"/>
      <c r="P69" s="63"/>
      <c r="Q69" s="145"/>
      <c r="R69" s="483"/>
      <c r="S69" s="483"/>
      <c r="T69" s="483"/>
      <c r="U69" s="483"/>
      <c r="V69" s="483"/>
      <c r="W69" s="483"/>
      <c r="X69" s="483"/>
      <c r="Y69" s="483"/>
      <c r="Z69" s="483"/>
      <c r="AA69" s="483"/>
      <c r="AB69" s="483"/>
      <c r="AC69" s="483"/>
      <c r="AD69" s="483"/>
      <c r="AE69" s="483"/>
      <c r="AF69" s="484"/>
      <c r="BH69" s="237">
        <v>380000</v>
      </c>
      <c r="BI69" s="238">
        <v>383000</v>
      </c>
      <c r="BJ69" s="240">
        <v>79600</v>
      </c>
      <c r="BK69" s="154">
        <f t="shared" si="13"/>
        <v>0</v>
      </c>
    </row>
    <row r="70" spans="1:63" ht="17.5" customHeight="1">
      <c r="BH70" s="160">
        <v>383000</v>
      </c>
      <c r="BI70" s="161">
        <v>386000</v>
      </c>
      <c r="BJ70" s="210">
        <v>80600</v>
      </c>
      <c r="BK70" s="154">
        <f t="shared" si="13"/>
        <v>0</v>
      </c>
    </row>
    <row r="71" spans="1:63" ht="15" customHeight="1">
      <c r="BH71" s="160">
        <v>386000</v>
      </c>
      <c r="BI71" s="161">
        <v>389000</v>
      </c>
      <c r="BJ71" s="210">
        <v>82000</v>
      </c>
      <c r="BK71" s="154">
        <f t="shared" si="13"/>
        <v>0</v>
      </c>
    </row>
    <row r="72" spans="1:63">
      <c r="BH72" s="160">
        <v>389000</v>
      </c>
      <c r="BI72" s="161">
        <v>392000</v>
      </c>
      <c r="BJ72" s="210">
        <v>83600</v>
      </c>
      <c r="BK72" s="154">
        <f t="shared" ref="BK72:BK135" si="18">IF(AND($BK$189&gt;=BH72, $BK$189&lt;BI72), BJ72, 0)</f>
        <v>0</v>
      </c>
    </row>
    <row r="73" spans="1:63">
      <c r="BH73" s="166">
        <v>392000</v>
      </c>
      <c r="BI73" s="167">
        <v>395000</v>
      </c>
      <c r="BJ73" s="241">
        <v>85400</v>
      </c>
      <c r="BK73" s="154">
        <f t="shared" si="18"/>
        <v>0</v>
      </c>
    </row>
    <row r="74" spans="1:63">
      <c r="BH74" s="237">
        <v>395000</v>
      </c>
      <c r="BI74" s="238">
        <v>398000</v>
      </c>
      <c r="BJ74" s="240">
        <v>87100</v>
      </c>
      <c r="BK74" s="154">
        <f t="shared" si="18"/>
        <v>0</v>
      </c>
    </row>
    <row r="75" spans="1:63">
      <c r="BH75" s="160">
        <v>398000</v>
      </c>
      <c r="BI75" s="161">
        <v>401000</v>
      </c>
      <c r="BJ75" s="210">
        <v>88700</v>
      </c>
      <c r="BK75" s="154">
        <f t="shared" si="18"/>
        <v>0</v>
      </c>
    </row>
    <row r="76" spans="1:63">
      <c r="BH76" s="160">
        <v>401000</v>
      </c>
      <c r="BI76" s="161">
        <v>404000</v>
      </c>
      <c r="BJ76" s="210">
        <v>90500</v>
      </c>
      <c r="BK76" s="154">
        <f t="shared" si="18"/>
        <v>0</v>
      </c>
    </row>
    <row r="77" spans="1:63">
      <c r="BH77" s="160">
        <v>404000</v>
      </c>
      <c r="BI77" s="161">
        <v>407000</v>
      </c>
      <c r="BJ77" s="210">
        <v>92200</v>
      </c>
      <c r="BK77" s="154">
        <f t="shared" si="18"/>
        <v>0</v>
      </c>
    </row>
    <row r="78" spans="1:63">
      <c r="BH78" s="244">
        <v>407000</v>
      </c>
      <c r="BI78" s="245">
        <v>410000</v>
      </c>
      <c r="BJ78" s="241">
        <v>93800</v>
      </c>
      <c r="BK78" s="154">
        <f t="shared" si="18"/>
        <v>0</v>
      </c>
    </row>
    <row r="79" spans="1:63">
      <c r="BH79" s="213">
        <v>410000</v>
      </c>
      <c r="BI79" s="214">
        <v>413000</v>
      </c>
      <c r="BJ79" s="210">
        <v>95600</v>
      </c>
      <c r="BK79" s="154">
        <f t="shared" si="18"/>
        <v>0</v>
      </c>
    </row>
    <row r="80" spans="1:63">
      <c r="BH80" s="213">
        <v>413000</v>
      </c>
      <c r="BI80" s="214">
        <v>416000</v>
      </c>
      <c r="BJ80" s="210">
        <v>97300</v>
      </c>
      <c r="BK80" s="154">
        <f t="shared" si="18"/>
        <v>0</v>
      </c>
    </row>
    <row r="81" spans="60:63">
      <c r="BH81" s="213">
        <v>416000</v>
      </c>
      <c r="BI81" s="214">
        <v>419000</v>
      </c>
      <c r="BJ81" s="210">
        <v>98900</v>
      </c>
      <c r="BK81" s="154">
        <f t="shared" si="18"/>
        <v>0</v>
      </c>
    </row>
    <row r="82" spans="60:63">
      <c r="BH82" s="213">
        <v>419000</v>
      </c>
      <c r="BI82" s="214">
        <v>422000</v>
      </c>
      <c r="BJ82" s="210">
        <v>100700</v>
      </c>
      <c r="BK82" s="154">
        <f t="shared" si="18"/>
        <v>0</v>
      </c>
    </row>
    <row r="83" spans="60:63">
      <c r="BH83" s="248">
        <v>422000</v>
      </c>
      <c r="BI83" s="249">
        <v>425000</v>
      </c>
      <c r="BJ83" s="241">
        <v>102400</v>
      </c>
      <c r="BK83" s="154">
        <f t="shared" si="18"/>
        <v>0</v>
      </c>
    </row>
    <row r="84" spans="60:63">
      <c r="BH84" s="246">
        <v>425000</v>
      </c>
      <c r="BI84" s="247">
        <v>428000</v>
      </c>
      <c r="BJ84" s="240">
        <v>104000</v>
      </c>
      <c r="BK84" s="154">
        <f t="shared" si="18"/>
        <v>0</v>
      </c>
    </row>
    <row r="85" spans="60:63">
      <c r="BH85" s="213">
        <v>428000</v>
      </c>
      <c r="BI85" s="214">
        <v>431000</v>
      </c>
      <c r="BJ85" s="210">
        <v>105800</v>
      </c>
      <c r="BK85" s="154">
        <f t="shared" si="18"/>
        <v>0</v>
      </c>
    </row>
    <row r="86" spans="60:63">
      <c r="BH86" s="213">
        <v>431000</v>
      </c>
      <c r="BI86" s="214">
        <v>434000</v>
      </c>
      <c r="BJ86" s="210">
        <v>107500</v>
      </c>
      <c r="BK86" s="154">
        <f t="shared" si="18"/>
        <v>0</v>
      </c>
    </row>
    <row r="87" spans="60:63">
      <c r="BH87" s="213">
        <v>434000</v>
      </c>
      <c r="BI87" s="214">
        <v>437000</v>
      </c>
      <c r="BJ87" s="210">
        <v>109100</v>
      </c>
      <c r="BK87" s="154">
        <f t="shared" si="18"/>
        <v>0</v>
      </c>
    </row>
    <row r="88" spans="60:63">
      <c r="BH88" s="248">
        <v>437000</v>
      </c>
      <c r="BI88" s="249">
        <v>440000</v>
      </c>
      <c r="BJ88" s="241">
        <v>110900</v>
      </c>
      <c r="BK88" s="154">
        <f t="shared" si="18"/>
        <v>0</v>
      </c>
    </row>
    <row r="89" spans="60:63">
      <c r="BH89" s="246">
        <v>440000</v>
      </c>
      <c r="BI89" s="247">
        <v>443000</v>
      </c>
      <c r="BJ89" s="240">
        <v>112600</v>
      </c>
      <c r="BK89" s="154">
        <f t="shared" si="18"/>
        <v>0</v>
      </c>
    </row>
    <row r="90" spans="60:63">
      <c r="BH90" s="213">
        <v>443000</v>
      </c>
      <c r="BI90" s="214">
        <v>446000</v>
      </c>
      <c r="BJ90" s="210">
        <v>114200</v>
      </c>
      <c r="BK90" s="154">
        <f t="shared" si="18"/>
        <v>0</v>
      </c>
    </row>
    <row r="91" spans="60:63">
      <c r="BH91" s="213">
        <v>446000</v>
      </c>
      <c r="BI91" s="214">
        <v>449000</v>
      </c>
      <c r="BJ91" s="210">
        <v>116000</v>
      </c>
      <c r="BK91" s="154">
        <f t="shared" si="18"/>
        <v>0</v>
      </c>
    </row>
    <row r="92" spans="60:63">
      <c r="BH92" s="213">
        <v>449000</v>
      </c>
      <c r="BI92" s="214">
        <v>452000</v>
      </c>
      <c r="BJ92" s="210">
        <v>117600</v>
      </c>
      <c r="BK92" s="154">
        <f t="shared" si="18"/>
        <v>0</v>
      </c>
    </row>
    <row r="93" spans="60:63">
      <c r="BH93" s="248">
        <v>452000</v>
      </c>
      <c r="BI93" s="249">
        <v>455000</v>
      </c>
      <c r="BJ93" s="241">
        <v>119400</v>
      </c>
      <c r="BK93" s="154">
        <f t="shared" si="18"/>
        <v>0</v>
      </c>
    </row>
    <row r="94" spans="60:63">
      <c r="BH94" s="246">
        <v>455000</v>
      </c>
      <c r="BI94" s="247">
        <v>458000</v>
      </c>
      <c r="BJ94" s="240">
        <v>121100</v>
      </c>
      <c r="BK94" s="154">
        <f t="shared" si="18"/>
        <v>0</v>
      </c>
    </row>
    <row r="95" spans="60:63">
      <c r="BH95" s="211">
        <v>458000</v>
      </c>
      <c r="BI95" s="212">
        <v>461000</v>
      </c>
      <c r="BJ95" s="210">
        <v>122700</v>
      </c>
      <c r="BK95" s="154">
        <f t="shared" si="18"/>
        <v>0</v>
      </c>
    </row>
    <row r="96" spans="60:63">
      <c r="BH96" s="211">
        <v>461000</v>
      </c>
      <c r="BI96" s="212">
        <v>464000</v>
      </c>
      <c r="BJ96" s="210">
        <v>124500</v>
      </c>
      <c r="BK96" s="154">
        <f t="shared" si="18"/>
        <v>0</v>
      </c>
    </row>
    <row r="97" spans="60:63">
      <c r="BH97" s="213">
        <v>464000</v>
      </c>
      <c r="BI97" s="214">
        <v>467000</v>
      </c>
      <c r="BJ97" s="210">
        <v>126200</v>
      </c>
      <c r="BK97" s="154">
        <f t="shared" si="18"/>
        <v>0</v>
      </c>
    </row>
    <row r="98" spans="60:63">
      <c r="BH98" s="248">
        <v>467000</v>
      </c>
      <c r="BI98" s="249">
        <v>470000</v>
      </c>
      <c r="BJ98" s="241">
        <v>127800</v>
      </c>
      <c r="BK98" s="154">
        <f t="shared" si="18"/>
        <v>0</v>
      </c>
    </row>
    <row r="99" spans="60:63">
      <c r="BH99" s="246">
        <v>470000</v>
      </c>
      <c r="BI99" s="247">
        <v>473000</v>
      </c>
      <c r="BJ99" s="240">
        <v>129600</v>
      </c>
      <c r="BK99" s="154">
        <f t="shared" si="18"/>
        <v>0</v>
      </c>
    </row>
    <row r="100" spans="60:63">
      <c r="BH100" s="213">
        <v>473000</v>
      </c>
      <c r="BI100" s="214">
        <v>476000</v>
      </c>
      <c r="BJ100" s="210">
        <v>131200</v>
      </c>
      <c r="BK100" s="154">
        <f t="shared" si="18"/>
        <v>0</v>
      </c>
    </row>
    <row r="101" spans="60:63">
      <c r="BH101" s="213">
        <v>476000</v>
      </c>
      <c r="BI101" s="214">
        <v>479000</v>
      </c>
      <c r="BJ101" s="210">
        <v>132800</v>
      </c>
      <c r="BK101" s="154">
        <f t="shared" si="18"/>
        <v>0</v>
      </c>
    </row>
    <row r="102" spans="60:63">
      <c r="BH102" s="213">
        <v>479000</v>
      </c>
      <c r="BI102" s="214">
        <v>482000</v>
      </c>
      <c r="BJ102" s="210">
        <v>134500</v>
      </c>
      <c r="BK102" s="154">
        <f t="shared" si="18"/>
        <v>0</v>
      </c>
    </row>
    <row r="103" spans="60:63">
      <c r="BH103" s="248">
        <v>482000</v>
      </c>
      <c r="BI103" s="249">
        <v>485000</v>
      </c>
      <c r="BJ103" s="241">
        <v>136100</v>
      </c>
      <c r="BK103" s="154">
        <f t="shared" si="18"/>
        <v>0</v>
      </c>
    </row>
    <row r="104" spans="60:63">
      <c r="BH104" s="246">
        <v>485000</v>
      </c>
      <c r="BI104" s="247">
        <v>488000</v>
      </c>
      <c r="BJ104" s="240">
        <v>137600</v>
      </c>
      <c r="BK104" s="154">
        <f t="shared" si="18"/>
        <v>0</v>
      </c>
    </row>
    <row r="105" spans="60:63">
      <c r="BH105" s="213">
        <v>488000</v>
      </c>
      <c r="BI105" s="214">
        <v>491000</v>
      </c>
      <c r="BJ105" s="210">
        <v>139300</v>
      </c>
      <c r="BK105" s="154">
        <f t="shared" si="18"/>
        <v>0</v>
      </c>
    </row>
    <row r="106" spans="60:63">
      <c r="BH106" s="213">
        <v>491000</v>
      </c>
      <c r="BI106" s="214">
        <v>494000</v>
      </c>
      <c r="BJ106" s="210">
        <v>140900</v>
      </c>
      <c r="BK106" s="154">
        <f t="shared" si="18"/>
        <v>0</v>
      </c>
    </row>
    <row r="107" spans="60:63">
      <c r="BH107" s="213">
        <v>494000</v>
      </c>
      <c r="BI107" s="214">
        <v>497000</v>
      </c>
      <c r="BJ107" s="210">
        <v>142500</v>
      </c>
      <c r="BK107" s="154">
        <f t="shared" si="18"/>
        <v>0</v>
      </c>
    </row>
    <row r="108" spans="60:63">
      <c r="BH108" s="248">
        <v>497000</v>
      </c>
      <c r="BI108" s="249">
        <v>500000</v>
      </c>
      <c r="BJ108" s="241">
        <v>144100</v>
      </c>
      <c r="BK108" s="154">
        <f t="shared" si="18"/>
        <v>0</v>
      </c>
    </row>
    <row r="109" spans="60:63">
      <c r="BH109" s="246">
        <v>500000</v>
      </c>
      <c r="BI109" s="247">
        <v>503000</v>
      </c>
      <c r="BJ109" s="240">
        <v>145700</v>
      </c>
      <c r="BK109" s="154">
        <f t="shared" si="18"/>
        <v>0</v>
      </c>
    </row>
    <row r="110" spans="60:63">
      <c r="BH110" s="213">
        <v>503000</v>
      </c>
      <c r="BI110" s="214">
        <v>506000</v>
      </c>
      <c r="BJ110" s="210">
        <v>147300</v>
      </c>
      <c r="BK110" s="154">
        <f t="shared" si="18"/>
        <v>0</v>
      </c>
    </row>
    <row r="111" spans="60:63">
      <c r="BH111" s="213">
        <v>506000</v>
      </c>
      <c r="BI111" s="214">
        <v>509000</v>
      </c>
      <c r="BJ111" s="210">
        <v>149000</v>
      </c>
      <c r="BK111" s="154">
        <f t="shared" si="18"/>
        <v>0</v>
      </c>
    </row>
    <row r="112" spans="60:63">
      <c r="BH112" s="213">
        <v>509000</v>
      </c>
      <c r="BI112" s="214">
        <v>512000</v>
      </c>
      <c r="BJ112" s="210">
        <v>150500</v>
      </c>
      <c r="BK112" s="154">
        <f t="shared" si="18"/>
        <v>0</v>
      </c>
    </row>
    <row r="113" spans="60:63">
      <c r="BH113" s="248">
        <v>512000</v>
      </c>
      <c r="BI113" s="249">
        <v>515000</v>
      </c>
      <c r="BJ113" s="241">
        <v>152100</v>
      </c>
      <c r="BK113" s="154">
        <f t="shared" si="18"/>
        <v>0</v>
      </c>
    </row>
    <row r="114" spans="60:63">
      <c r="BH114" s="242">
        <v>515000</v>
      </c>
      <c r="BI114" s="243">
        <v>518000</v>
      </c>
      <c r="BJ114" s="240">
        <v>153800</v>
      </c>
      <c r="BK114" s="154">
        <f t="shared" si="18"/>
        <v>0</v>
      </c>
    </row>
    <row r="115" spans="60:63">
      <c r="BH115" s="211">
        <v>518000</v>
      </c>
      <c r="BI115" s="212">
        <v>521000</v>
      </c>
      <c r="BJ115" s="210">
        <v>155400</v>
      </c>
      <c r="BK115" s="154">
        <f t="shared" si="18"/>
        <v>0</v>
      </c>
    </row>
    <row r="116" spans="60:63">
      <c r="BH116" s="211">
        <v>521000</v>
      </c>
      <c r="BI116" s="212">
        <v>524000</v>
      </c>
      <c r="BJ116" s="210">
        <v>156900</v>
      </c>
      <c r="BK116" s="154">
        <f t="shared" si="18"/>
        <v>0</v>
      </c>
    </row>
    <row r="117" spans="60:63">
      <c r="BH117" s="213">
        <v>524000</v>
      </c>
      <c r="BI117" s="214">
        <v>527000</v>
      </c>
      <c r="BJ117" s="210">
        <v>158600</v>
      </c>
      <c r="BK117" s="154">
        <f t="shared" si="18"/>
        <v>0</v>
      </c>
    </row>
    <row r="118" spans="60:63">
      <c r="BH118" s="248">
        <v>527000</v>
      </c>
      <c r="BI118" s="249">
        <v>530000</v>
      </c>
      <c r="BJ118" s="241">
        <v>160200</v>
      </c>
      <c r="BK118" s="154">
        <f t="shared" si="18"/>
        <v>0</v>
      </c>
    </row>
    <row r="119" spans="60:63">
      <c r="BH119" s="246">
        <v>530000</v>
      </c>
      <c r="BI119" s="247">
        <v>533000</v>
      </c>
      <c r="BJ119" s="240">
        <v>161600</v>
      </c>
      <c r="BK119" s="154">
        <f t="shared" si="18"/>
        <v>0</v>
      </c>
    </row>
    <row r="120" spans="60:63">
      <c r="BH120" s="213">
        <v>533000</v>
      </c>
      <c r="BI120" s="214">
        <v>536000</v>
      </c>
      <c r="BJ120" s="210">
        <v>163200</v>
      </c>
      <c r="BK120" s="154">
        <f t="shared" si="18"/>
        <v>0</v>
      </c>
    </row>
    <row r="121" spans="60:63">
      <c r="BH121" s="213">
        <v>536000</v>
      </c>
      <c r="BI121" s="214">
        <v>539000</v>
      </c>
      <c r="BJ121" s="210">
        <v>164600</v>
      </c>
      <c r="BK121" s="154">
        <f t="shared" si="18"/>
        <v>0</v>
      </c>
    </row>
    <row r="122" spans="60:63">
      <c r="BH122" s="213">
        <v>539000</v>
      </c>
      <c r="BI122" s="214">
        <v>542000</v>
      </c>
      <c r="BJ122" s="210">
        <v>166000</v>
      </c>
      <c r="BK122" s="154">
        <f t="shared" si="18"/>
        <v>0</v>
      </c>
    </row>
    <row r="123" spans="60:63">
      <c r="BH123" s="248">
        <v>542000</v>
      </c>
      <c r="BI123" s="249">
        <v>545000</v>
      </c>
      <c r="BJ123" s="241">
        <v>167500</v>
      </c>
      <c r="BK123" s="154">
        <f t="shared" si="18"/>
        <v>0</v>
      </c>
    </row>
    <row r="124" spans="60:63">
      <c r="BH124" s="246">
        <v>545000</v>
      </c>
      <c r="BI124" s="247">
        <v>548000</v>
      </c>
      <c r="BJ124" s="240">
        <v>169000</v>
      </c>
      <c r="BK124" s="154">
        <f t="shared" si="18"/>
        <v>0</v>
      </c>
    </row>
    <row r="125" spans="60:63">
      <c r="BH125" s="213">
        <v>548000</v>
      </c>
      <c r="BI125" s="214">
        <v>551000</v>
      </c>
      <c r="BJ125" s="210">
        <v>170500</v>
      </c>
      <c r="BK125" s="154">
        <f t="shared" si="18"/>
        <v>0</v>
      </c>
    </row>
    <row r="126" spans="60:63">
      <c r="BH126" s="213">
        <v>551000</v>
      </c>
      <c r="BI126" s="214">
        <v>554000</v>
      </c>
      <c r="BJ126" s="210">
        <v>171900</v>
      </c>
      <c r="BK126" s="154">
        <f t="shared" si="18"/>
        <v>0</v>
      </c>
    </row>
    <row r="127" spans="60:63">
      <c r="BH127" s="213">
        <v>554000</v>
      </c>
      <c r="BI127" s="214">
        <v>557000</v>
      </c>
      <c r="BJ127" s="210">
        <v>173400</v>
      </c>
      <c r="BK127" s="154">
        <f t="shared" si="18"/>
        <v>0</v>
      </c>
    </row>
    <row r="128" spans="60:63">
      <c r="BH128" s="244">
        <v>557000</v>
      </c>
      <c r="BI128" s="245">
        <v>560000</v>
      </c>
      <c r="BJ128" s="241">
        <v>174900</v>
      </c>
      <c r="BK128" s="154">
        <f t="shared" si="18"/>
        <v>0</v>
      </c>
    </row>
    <row r="129" spans="60:63">
      <c r="BH129" s="242">
        <v>560000</v>
      </c>
      <c r="BI129" s="243">
        <v>563000</v>
      </c>
      <c r="BJ129" s="250">
        <v>176300</v>
      </c>
      <c r="BK129" s="154">
        <f t="shared" si="18"/>
        <v>0</v>
      </c>
    </row>
    <row r="130" spans="60:63">
      <c r="BH130" s="211">
        <v>563000</v>
      </c>
      <c r="BI130" s="212">
        <v>566000</v>
      </c>
      <c r="BJ130" s="215">
        <v>177900</v>
      </c>
      <c r="BK130" s="154">
        <f t="shared" si="18"/>
        <v>0</v>
      </c>
    </row>
    <row r="131" spans="60:63">
      <c r="BH131" s="211">
        <v>566000</v>
      </c>
      <c r="BI131" s="212">
        <v>569000</v>
      </c>
      <c r="BJ131" s="215">
        <v>179300</v>
      </c>
      <c r="BK131" s="154">
        <f t="shared" si="18"/>
        <v>0</v>
      </c>
    </row>
    <row r="132" spans="60:63">
      <c r="BH132" s="213">
        <v>569000</v>
      </c>
      <c r="BI132" s="214">
        <v>572000</v>
      </c>
      <c r="BJ132" s="215">
        <v>180700</v>
      </c>
      <c r="BK132" s="154">
        <f t="shared" si="18"/>
        <v>0</v>
      </c>
    </row>
    <row r="133" spans="60:63">
      <c r="BH133" s="248">
        <v>572000</v>
      </c>
      <c r="BI133" s="249">
        <v>575000</v>
      </c>
      <c r="BJ133" s="251">
        <v>182200</v>
      </c>
      <c r="BK133" s="154">
        <f t="shared" si="18"/>
        <v>0</v>
      </c>
    </row>
    <row r="134" spans="60:63">
      <c r="BH134" s="246">
        <v>575000</v>
      </c>
      <c r="BI134" s="247">
        <v>578000</v>
      </c>
      <c r="BJ134" s="250">
        <v>183700</v>
      </c>
      <c r="BK134" s="154">
        <f t="shared" si="18"/>
        <v>0</v>
      </c>
    </row>
    <row r="135" spans="60:63">
      <c r="BH135" s="213">
        <v>578000</v>
      </c>
      <c r="BI135" s="214">
        <v>581000</v>
      </c>
      <c r="BJ135" s="215">
        <v>185200</v>
      </c>
      <c r="BK135" s="154">
        <f t="shared" si="18"/>
        <v>0</v>
      </c>
    </row>
    <row r="136" spans="60:63">
      <c r="BH136" s="213">
        <v>581000</v>
      </c>
      <c r="BI136" s="214">
        <v>584000</v>
      </c>
      <c r="BJ136" s="215">
        <v>186600</v>
      </c>
      <c r="BK136" s="154">
        <f t="shared" ref="BK136:BK187" si="19">IF(AND($BK$189&gt;=BH136, $BK$189&lt;BI136), BJ136, 0)</f>
        <v>0</v>
      </c>
    </row>
    <row r="137" spans="60:63">
      <c r="BH137" s="213">
        <v>584000</v>
      </c>
      <c r="BI137" s="214">
        <v>587000</v>
      </c>
      <c r="BJ137" s="215">
        <v>188100</v>
      </c>
      <c r="BK137" s="154">
        <f t="shared" si="19"/>
        <v>0</v>
      </c>
    </row>
    <row r="138" spans="60:63">
      <c r="BH138" s="248">
        <v>587000</v>
      </c>
      <c r="BI138" s="249">
        <v>590000</v>
      </c>
      <c r="BJ138" s="251">
        <v>189600</v>
      </c>
      <c r="BK138" s="154">
        <f t="shared" si="19"/>
        <v>0</v>
      </c>
    </row>
    <row r="139" spans="60:63">
      <c r="BH139" s="246">
        <v>590000</v>
      </c>
      <c r="BI139" s="247">
        <v>593000</v>
      </c>
      <c r="BJ139" s="250">
        <v>191000</v>
      </c>
      <c r="BK139" s="154">
        <f t="shared" si="19"/>
        <v>0</v>
      </c>
    </row>
    <row r="140" spans="60:63">
      <c r="BH140" s="213">
        <v>593000</v>
      </c>
      <c r="BI140" s="214">
        <v>596000</v>
      </c>
      <c r="BJ140" s="215">
        <v>192600</v>
      </c>
      <c r="BK140" s="154">
        <f t="shared" si="19"/>
        <v>0</v>
      </c>
    </row>
    <row r="141" spans="60:63">
      <c r="BH141" s="213">
        <v>596000</v>
      </c>
      <c r="BI141" s="214">
        <v>599000</v>
      </c>
      <c r="BJ141" s="215">
        <v>194000</v>
      </c>
      <c r="BK141" s="154">
        <f t="shared" si="19"/>
        <v>0</v>
      </c>
    </row>
    <row r="142" spans="60:63">
      <c r="BH142" s="213">
        <v>599000</v>
      </c>
      <c r="BI142" s="214">
        <v>602000</v>
      </c>
      <c r="BJ142" s="215">
        <v>195400</v>
      </c>
      <c r="BK142" s="154">
        <f t="shared" si="19"/>
        <v>0</v>
      </c>
    </row>
    <row r="143" spans="60:63">
      <c r="BH143" s="244">
        <v>602000</v>
      </c>
      <c r="BI143" s="245">
        <v>605000</v>
      </c>
      <c r="BJ143" s="251">
        <v>197000</v>
      </c>
      <c r="BK143" s="154">
        <f t="shared" si="19"/>
        <v>0</v>
      </c>
    </row>
    <row r="144" spans="60:63">
      <c r="BH144" s="242">
        <v>605000</v>
      </c>
      <c r="BI144" s="243">
        <v>608000</v>
      </c>
      <c r="BJ144" s="250">
        <v>198400</v>
      </c>
      <c r="BK144" s="154">
        <f t="shared" si="19"/>
        <v>0</v>
      </c>
    </row>
    <row r="145" spans="60:63">
      <c r="BH145" s="211">
        <v>608000</v>
      </c>
      <c r="BI145" s="212">
        <v>611000</v>
      </c>
      <c r="BJ145" s="215">
        <v>199900</v>
      </c>
      <c r="BK145" s="154">
        <f t="shared" si="19"/>
        <v>0</v>
      </c>
    </row>
    <row r="146" spans="60:63">
      <c r="BH146" s="213">
        <v>611000</v>
      </c>
      <c r="BI146" s="214">
        <v>614000</v>
      </c>
      <c r="BJ146" s="215">
        <v>201300</v>
      </c>
      <c r="BK146" s="154">
        <f t="shared" si="19"/>
        <v>0</v>
      </c>
    </row>
    <row r="147" spans="60:63">
      <c r="BH147" s="213">
        <v>614000</v>
      </c>
      <c r="BI147" s="214">
        <v>617000</v>
      </c>
      <c r="BJ147" s="215">
        <v>202800</v>
      </c>
      <c r="BK147" s="154">
        <f t="shared" si="19"/>
        <v>0</v>
      </c>
    </row>
    <row r="148" spans="60:63">
      <c r="BH148" s="248">
        <v>617000</v>
      </c>
      <c r="BI148" s="249">
        <v>620000</v>
      </c>
      <c r="BJ148" s="251">
        <v>204300</v>
      </c>
      <c r="BK148" s="154">
        <f t="shared" si="19"/>
        <v>0</v>
      </c>
    </row>
    <row r="149" spans="60:63">
      <c r="BH149" s="246">
        <v>620000</v>
      </c>
      <c r="BI149" s="247">
        <v>623000</v>
      </c>
      <c r="BJ149" s="250">
        <v>205700</v>
      </c>
      <c r="BK149" s="154">
        <f t="shared" si="19"/>
        <v>0</v>
      </c>
    </row>
    <row r="150" spans="60:63">
      <c r="BH150" s="213">
        <v>623000</v>
      </c>
      <c r="BI150" s="214">
        <v>626000</v>
      </c>
      <c r="BJ150" s="215">
        <v>207300</v>
      </c>
      <c r="BK150" s="154">
        <f t="shared" si="19"/>
        <v>0</v>
      </c>
    </row>
    <row r="151" spans="60:63">
      <c r="BH151" s="213">
        <v>626000</v>
      </c>
      <c r="BI151" s="214">
        <v>629000</v>
      </c>
      <c r="BJ151" s="215">
        <v>208700</v>
      </c>
      <c r="BK151" s="154">
        <f t="shared" si="19"/>
        <v>0</v>
      </c>
    </row>
    <row r="152" spans="60:63">
      <c r="BH152" s="213">
        <v>629000</v>
      </c>
      <c r="BI152" s="214">
        <v>632000</v>
      </c>
      <c r="BJ152" s="215">
        <v>210100</v>
      </c>
      <c r="BK152" s="154">
        <f t="shared" si="19"/>
        <v>0</v>
      </c>
    </row>
    <row r="153" spans="60:63">
      <c r="BH153" s="248">
        <v>632000</v>
      </c>
      <c r="BI153" s="249">
        <v>635000</v>
      </c>
      <c r="BJ153" s="251">
        <v>211700</v>
      </c>
      <c r="BK153" s="154">
        <f t="shared" si="19"/>
        <v>0</v>
      </c>
    </row>
    <row r="154" spans="60:63">
      <c r="BH154" s="246">
        <v>635000</v>
      </c>
      <c r="BI154" s="247">
        <v>638000</v>
      </c>
      <c r="BJ154" s="250">
        <v>213100</v>
      </c>
      <c r="BK154" s="154">
        <f t="shared" si="19"/>
        <v>0</v>
      </c>
    </row>
    <row r="155" spans="60:63">
      <c r="BH155" s="213">
        <v>638000</v>
      </c>
      <c r="BI155" s="214">
        <v>641000</v>
      </c>
      <c r="BJ155" s="215">
        <v>214600</v>
      </c>
      <c r="BK155" s="154">
        <f t="shared" si="19"/>
        <v>0</v>
      </c>
    </row>
    <row r="156" spans="60:63">
      <c r="BH156" s="213">
        <v>641000</v>
      </c>
      <c r="BI156" s="214">
        <v>644000</v>
      </c>
      <c r="BJ156" s="215">
        <v>215900</v>
      </c>
      <c r="BK156" s="154">
        <f t="shared" si="19"/>
        <v>0</v>
      </c>
    </row>
    <row r="157" spans="60:63">
      <c r="BH157" s="213">
        <v>644000</v>
      </c>
      <c r="BI157" s="214">
        <v>647000</v>
      </c>
      <c r="BJ157" s="215">
        <v>217000</v>
      </c>
      <c r="BK157" s="154">
        <f t="shared" si="19"/>
        <v>0</v>
      </c>
    </row>
    <row r="158" spans="60:63">
      <c r="BH158" s="244">
        <v>647000</v>
      </c>
      <c r="BI158" s="245">
        <v>650000</v>
      </c>
      <c r="BJ158" s="251">
        <v>218000</v>
      </c>
      <c r="BK158" s="154">
        <f t="shared" si="19"/>
        <v>0</v>
      </c>
    </row>
    <row r="159" spans="60:63">
      <c r="BH159" s="242">
        <v>650000</v>
      </c>
      <c r="BI159" s="243">
        <v>653000</v>
      </c>
      <c r="BJ159" s="250">
        <v>219000</v>
      </c>
      <c r="BK159" s="154">
        <f t="shared" si="19"/>
        <v>0</v>
      </c>
    </row>
    <row r="160" spans="60:63">
      <c r="BH160" s="211">
        <v>653000</v>
      </c>
      <c r="BI160" s="212">
        <v>656000</v>
      </c>
      <c r="BJ160" s="215">
        <v>220000</v>
      </c>
      <c r="BK160" s="154">
        <f t="shared" si="19"/>
        <v>0</v>
      </c>
    </row>
    <row r="161" spans="60:63">
      <c r="BH161" s="213">
        <v>656000</v>
      </c>
      <c r="BI161" s="214">
        <v>659000</v>
      </c>
      <c r="BJ161" s="215">
        <v>221000</v>
      </c>
      <c r="BK161" s="154">
        <f t="shared" si="19"/>
        <v>0</v>
      </c>
    </row>
    <row r="162" spans="60:63">
      <c r="BH162" s="213">
        <v>659000</v>
      </c>
      <c r="BI162" s="214">
        <v>662000</v>
      </c>
      <c r="BJ162" s="215">
        <v>222100</v>
      </c>
      <c r="BK162" s="154">
        <f t="shared" si="19"/>
        <v>0</v>
      </c>
    </row>
    <row r="163" spans="60:63">
      <c r="BH163" s="248">
        <v>662000</v>
      </c>
      <c r="BI163" s="249">
        <v>665000</v>
      </c>
      <c r="BJ163" s="251">
        <v>223100</v>
      </c>
      <c r="BK163" s="154">
        <f t="shared" si="19"/>
        <v>0</v>
      </c>
    </row>
    <row r="164" spans="60:63">
      <c r="BH164" s="246">
        <v>665000</v>
      </c>
      <c r="BI164" s="247">
        <v>668000</v>
      </c>
      <c r="BJ164" s="250">
        <v>224100</v>
      </c>
      <c r="BK164" s="154">
        <f t="shared" si="19"/>
        <v>0</v>
      </c>
    </row>
    <row r="165" spans="60:63">
      <c r="BH165" s="213">
        <v>668000</v>
      </c>
      <c r="BI165" s="214">
        <v>671000</v>
      </c>
      <c r="BJ165" s="215">
        <v>225000</v>
      </c>
      <c r="BK165" s="154">
        <f t="shared" si="19"/>
        <v>0</v>
      </c>
    </row>
    <row r="166" spans="60:63">
      <c r="BH166" s="213">
        <v>671000</v>
      </c>
      <c r="BI166" s="214">
        <v>674000</v>
      </c>
      <c r="BJ166" s="215">
        <v>226000</v>
      </c>
      <c r="BK166" s="154">
        <f t="shared" si="19"/>
        <v>0</v>
      </c>
    </row>
    <row r="167" spans="60:63">
      <c r="BH167" s="213">
        <v>674000</v>
      </c>
      <c r="BI167" s="214">
        <v>677000</v>
      </c>
      <c r="BJ167" s="215">
        <v>227100</v>
      </c>
      <c r="BK167" s="154">
        <f t="shared" si="19"/>
        <v>0</v>
      </c>
    </row>
    <row r="168" spans="60:63">
      <c r="BH168" s="248">
        <v>677000</v>
      </c>
      <c r="BI168" s="249">
        <v>680000</v>
      </c>
      <c r="BJ168" s="251">
        <v>228100</v>
      </c>
      <c r="BK168" s="154">
        <f t="shared" si="19"/>
        <v>0</v>
      </c>
    </row>
    <row r="169" spans="60:63">
      <c r="BH169" s="246">
        <v>680000</v>
      </c>
      <c r="BI169" s="247">
        <v>683000</v>
      </c>
      <c r="BJ169" s="250">
        <v>229100</v>
      </c>
      <c r="BK169" s="154">
        <f t="shared" si="19"/>
        <v>0</v>
      </c>
    </row>
    <row r="170" spans="60:63">
      <c r="BH170" s="211">
        <v>683000</v>
      </c>
      <c r="BI170" s="212">
        <v>686000</v>
      </c>
      <c r="BJ170" s="215">
        <v>230100</v>
      </c>
      <c r="BK170" s="154">
        <f t="shared" si="19"/>
        <v>0</v>
      </c>
    </row>
    <row r="171" spans="60:63">
      <c r="BH171" s="211">
        <v>686000</v>
      </c>
      <c r="BI171" s="212">
        <v>689000</v>
      </c>
      <c r="BJ171" s="215">
        <v>231500</v>
      </c>
      <c r="BK171" s="154">
        <f t="shared" si="19"/>
        <v>0</v>
      </c>
    </row>
    <row r="172" spans="60:63">
      <c r="BH172" s="211">
        <v>689000</v>
      </c>
      <c r="BI172" s="212">
        <v>692000</v>
      </c>
      <c r="BJ172" s="215">
        <v>233000</v>
      </c>
      <c r="BK172" s="154">
        <f t="shared" si="19"/>
        <v>0</v>
      </c>
    </row>
    <row r="173" spans="60:63">
      <c r="BH173" s="244">
        <v>692000</v>
      </c>
      <c r="BI173" s="245">
        <v>695000</v>
      </c>
      <c r="BJ173" s="251">
        <v>234500</v>
      </c>
      <c r="BK173" s="154">
        <f t="shared" si="19"/>
        <v>0</v>
      </c>
    </row>
    <row r="174" spans="60:63">
      <c r="BH174" s="246">
        <v>695000</v>
      </c>
      <c r="BI174" s="247">
        <v>698000</v>
      </c>
      <c r="BJ174" s="250">
        <v>236100</v>
      </c>
      <c r="BK174" s="154">
        <f t="shared" si="19"/>
        <v>0</v>
      </c>
    </row>
    <row r="175" spans="60:63">
      <c r="BH175" s="213">
        <v>698000</v>
      </c>
      <c r="BI175" s="214">
        <v>701000</v>
      </c>
      <c r="BJ175" s="215">
        <v>237600</v>
      </c>
      <c r="BK175" s="154">
        <f t="shared" si="19"/>
        <v>0</v>
      </c>
    </row>
    <row r="176" spans="60:63">
      <c r="BH176" s="213">
        <v>701000</v>
      </c>
      <c r="BI176" s="214">
        <v>704000</v>
      </c>
      <c r="BJ176" s="215">
        <v>239100</v>
      </c>
      <c r="BK176" s="154">
        <f t="shared" si="19"/>
        <v>0</v>
      </c>
    </row>
    <row r="177" spans="60:63">
      <c r="BH177" s="213">
        <v>704000</v>
      </c>
      <c r="BI177" s="214">
        <v>707000</v>
      </c>
      <c r="BJ177" s="215">
        <v>240800</v>
      </c>
      <c r="BK177" s="154">
        <f t="shared" si="19"/>
        <v>0</v>
      </c>
    </row>
    <row r="178" spans="60:63" ht="13.5" thickBot="1">
      <c r="BH178" s="216">
        <v>707000</v>
      </c>
      <c r="BI178" s="217">
        <v>710000</v>
      </c>
      <c r="BJ178" s="218">
        <v>242300</v>
      </c>
      <c r="BK178" s="154">
        <f t="shared" si="19"/>
        <v>0</v>
      </c>
    </row>
    <row r="179" spans="60:63">
      <c r="BH179" s="292">
        <v>713000</v>
      </c>
      <c r="BI179" s="293">
        <v>716000</v>
      </c>
      <c r="BJ179" s="294">
        <v>245300</v>
      </c>
      <c r="BK179" s="154">
        <f t="shared" si="19"/>
        <v>0</v>
      </c>
    </row>
    <row r="180" spans="60:63">
      <c r="BH180" s="213">
        <v>716000</v>
      </c>
      <c r="BI180" s="214">
        <v>719000</v>
      </c>
      <c r="BJ180" s="215">
        <v>246900</v>
      </c>
      <c r="BK180" s="154">
        <f t="shared" si="19"/>
        <v>0</v>
      </c>
    </row>
    <row r="181" spans="60:63">
      <c r="BH181" s="213">
        <v>719000</v>
      </c>
      <c r="BI181" s="214">
        <v>722000</v>
      </c>
      <c r="BJ181" s="215">
        <v>248400</v>
      </c>
      <c r="BK181" s="154">
        <f t="shared" si="19"/>
        <v>0</v>
      </c>
    </row>
    <row r="182" spans="60:63">
      <c r="BH182" s="213">
        <v>722000</v>
      </c>
      <c r="BI182" s="214">
        <v>725000</v>
      </c>
      <c r="BJ182" s="215">
        <v>250000</v>
      </c>
      <c r="BK182" s="154">
        <f t="shared" si="19"/>
        <v>0</v>
      </c>
    </row>
    <row r="183" spans="60:63">
      <c r="BH183" s="213">
        <v>725000</v>
      </c>
      <c r="BI183" s="214">
        <v>728000</v>
      </c>
      <c r="BJ183" s="215">
        <v>251600</v>
      </c>
      <c r="BK183" s="154">
        <f t="shared" si="19"/>
        <v>0</v>
      </c>
    </row>
    <row r="184" spans="60:63">
      <c r="BH184" s="213">
        <v>728000</v>
      </c>
      <c r="BI184" s="214">
        <v>731000</v>
      </c>
      <c r="BJ184" s="215">
        <v>253100</v>
      </c>
      <c r="BK184" s="154">
        <f t="shared" si="19"/>
        <v>0</v>
      </c>
    </row>
    <row r="185" spans="60:63">
      <c r="BH185" s="213">
        <v>731000</v>
      </c>
      <c r="BI185" s="214">
        <v>734000</v>
      </c>
      <c r="BJ185" s="215">
        <v>254600</v>
      </c>
      <c r="BK185" s="154">
        <f t="shared" si="19"/>
        <v>0</v>
      </c>
    </row>
    <row r="186" spans="60:63">
      <c r="BH186" s="213">
        <v>734000</v>
      </c>
      <c r="BI186" s="214">
        <v>737000</v>
      </c>
      <c r="BJ186" s="215">
        <v>256200</v>
      </c>
      <c r="BK186" s="154">
        <f t="shared" si="19"/>
        <v>0</v>
      </c>
    </row>
    <row r="187" spans="60:63" ht="13.5" thickBot="1">
      <c r="BH187" s="216">
        <v>737000</v>
      </c>
      <c r="BI187" s="217">
        <v>740000</v>
      </c>
      <c r="BJ187" s="218">
        <v>257700</v>
      </c>
      <c r="BK187" s="154">
        <f t="shared" si="19"/>
        <v>0</v>
      </c>
    </row>
    <row r="188" spans="60:63">
      <c r="BH188" s="16"/>
      <c r="BI188" s="16"/>
      <c r="BJ188" s="16"/>
      <c r="BK188" s="154"/>
    </row>
    <row r="189" spans="60:63">
      <c r="BJ189" s="174" t="s">
        <v>92</v>
      </c>
      <c r="BK189" s="175">
        <f>G27</f>
        <v>0</v>
      </c>
    </row>
    <row r="190" spans="60:63">
      <c r="BJ190" s="176" t="s">
        <v>93</v>
      </c>
      <c r="BK190" s="177">
        <f>SUM(BK8:BK178,BF8:BF42,BA8:BA42)</f>
        <v>0</v>
      </c>
    </row>
  </sheetData>
  <sheetProtection algorithmName="SHA-512" hashValue="A6dB0rZw5JAYW2HlVIyyn35QOQpCzqTZVNxxi13d5mm9IQpG59R0N8QkGAYMpL3xbakNlvW3iCm/Nu3IJgNLQQ==" saltValue="UTPTtw2N0+R2Ux/ca95djw==" spinCount="100000" sheet="1" selectLockedCells="1"/>
  <mergeCells count="218">
    <mergeCell ref="J66:O66"/>
    <mergeCell ref="R66:AF69"/>
    <mergeCell ref="E67:O67"/>
    <mergeCell ref="R62:AF62"/>
    <mergeCell ref="A63:P63"/>
    <mergeCell ref="R63:AF63"/>
    <mergeCell ref="R64:AF64"/>
    <mergeCell ref="B65:D65"/>
    <mergeCell ref="G65:I65"/>
    <mergeCell ref="J65:L65"/>
    <mergeCell ref="M65:N65"/>
    <mergeCell ref="R65:AF65"/>
    <mergeCell ref="Z56:AE56"/>
    <mergeCell ref="D57:N58"/>
    <mergeCell ref="S57:AD58"/>
    <mergeCell ref="AE57:AE58"/>
    <mergeCell ref="D59:E59"/>
    <mergeCell ref="B60:C61"/>
    <mergeCell ref="D60:O61"/>
    <mergeCell ref="R61:AF61"/>
    <mergeCell ref="E54:G54"/>
    <mergeCell ref="I54:J54"/>
    <mergeCell ref="L54:M54"/>
    <mergeCell ref="N54:P54"/>
    <mergeCell ref="D56:N56"/>
    <mergeCell ref="O56:O58"/>
    <mergeCell ref="I50:J50"/>
    <mergeCell ref="D51:E51"/>
    <mergeCell ref="H51:I51"/>
    <mergeCell ref="S51:T51"/>
    <mergeCell ref="B52:O53"/>
    <mergeCell ref="AD52:AE52"/>
    <mergeCell ref="B41:X41"/>
    <mergeCell ref="AA41:AF41"/>
    <mergeCell ref="B42:X42"/>
    <mergeCell ref="AA43:AF43"/>
    <mergeCell ref="AA45:AF45"/>
    <mergeCell ref="A48:P49"/>
    <mergeCell ref="Q48:R49"/>
    <mergeCell ref="A39:G39"/>
    <mergeCell ref="H39:Z39"/>
    <mergeCell ref="AA39:AF39"/>
    <mergeCell ref="A40:G40"/>
    <mergeCell ref="H40:Z40"/>
    <mergeCell ref="AA40:AF40"/>
    <mergeCell ref="A37:G37"/>
    <mergeCell ref="H37:Z37"/>
    <mergeCell ref="AA37:AF37"/>
    <mergeCell ref="A38:G38"/>
    <mergeCell ref="H38:Z38"/>
    <mergeCell ref="AA38:AF38"/>
    <mergeCell ref="Q26:AF32"/>
    <mergeCell ref="G27:L27"/>
    <mergeCell ref="G29:L29"/>
    <mergeCell ref="G31:L31"/>
    <mergeCell ref="A34:AF34"/>
    <mergeCell ref="A36:G36"/>
    <mergeCell ref="H36:Z36"/>
    <mergeCell ref="AA36:AF36"/>
    <mergeCell ref="W22:Y22"/>
    <mergeCell ref="AB22:AD23"/>
    <mergeCell ref="AE22:AF23"/>
    <mergeCell ref="T23:V23"/>
    <mergeCell ref="W23:Z23"/>
    <mergeCell ref="Q24:AF25"/>
    <mergeCell ref="B22:E22"/>
    <mergeCell ref="G22:H22"/>
    <mergeCell ref="J22:K22"/>
    <mergeCell ref="O22:P22"/>
    <mergeCell ref="Q22:S23"/>
    <mergeCell ref="T22:V22"/>
    <mergeCell ref="Z20:AA20"/>
    <mergeCell ref="AE20:AF20"/>
    <mergeCell ref="B21:E21"/>
    <mergeCell ref="G21:H21"/>
    <mergeCell ref="J21:K21"/>
    <mergeCell ref="O21:P21"/>
    <mergeCell ref="R21:U21"/>
    <mergeCell ref="W21:X21"/>
    <mergeCell ref="Z21:AA21"/>
    <mergeCell ref="AE21:AF21"/>
    <mergeCell ref="B20:E20"/>
    <mergeCell ref="G20:H20"/>
    <mergeCell ref="J20:K20"/>
    <mergeCell ref="O20:P20"/>
    <mergeCell ref="R20:U20"/>
    <mergeCell ref="W20:X20"/>
    <mergeCell ref="Z18:AA18"/>
    <mergeCell ref="AE18:AF18"/>
    <mergeCell ref="B19:E19"/>
    <mergeCell ref="G19:H19"/>
    <mergeCell ref="J19:K19"/>
    <mergeCell ref="O19:P19"/>
    <mergeCell ref="R19:U19"/>
    <mergeCell ref="W19:X19"/>
    <mergeCell ref="Z19:AA19"/>
    <mergeCell ref="AE19:AF19"/>
    <mergeCell ref="B18:E18"/>
    <mergeCell ref="G18:H18"/>
    <mergeCell ref="J18:K18"/>
    <mergeCell ref="O18:P18"/>
    <mergeCell ref="R18:U18"/>
    <mergeCell ref="W18:X18"/>
    <mergeCell ref="Z16:AA16"/>
    <mergeCell ref="AE16:AF16"/>
    <mergeCell ref="B17:E17"/>
    <mergeCell ref="G17:H17"/>
    <mergeCell ref="J17:K17"/>
    <mergeCell ref="O17:P17"/>
    <mergeCell ref="R17:U17"/>
    <mergeCell ref="W17:X17"/>
    <mergeCell ref="Z17:AA17"/>
    <mergeCell ref="AE17:AF17"/>
    <mergeCell ref="B16:E16"/>
    <mergeCell ref="G16:H16"/>
    <mergeCell ref="J16:K16"/>
    <mergeCell ref="O16:P16"/>
    <mergeCell ref="R16:U16"/>
    <mergeCell ref="W16:X16"/>
    <mergeCell ref="B15:E15"/>
    <mergeCell ref="G15:H15"/>
    <mergeCell ref="J15:K15"/>
    <mergeCell ref="O15:P15"/>
    <mergeCell ref="R15:U15"/>
    <mergeCell ref="W15:X15"/>
    <mergeCell ref="Z15:AA15"/>
    <mergeCell ref="AE15:AF15"/>
    <mergeCell ref="B14:E14"/>
    <mergeCell ref="G14:H14"/>
    <mergeCell ref="J14:K14"/>
    <mergeCell ref="O14:P14"/>
    <mergeCell ref="R14:U14"/>
    <mergeCell ref="W14:X14"/>
    <mergeCell ref="Z13:AA13"/>
    <mergeCell ref="AE13:AF13"/>
    <mergeCell ref="B12:E12"/>
    <mergeCell ref="G12:H12"/>
    <mergeCell ref="J12:K12"/>
    <mergeCell ref="O12:P12"/>
    <mergeCell ref="R12:U12"/>
    <mergeCell ref="W12:X12"/>
    <mergeCell ref="Z14:AA14"/>
    <mergeCell ref="AE14:AF14"/>
    <mergeCell ref="AZ8:AZ26"/>
    <mergeCell ref="AE10:AF10"/>
    <mergeCell ref="B11:E11"/>
    <mergeCell ref="G11:H11"/>
    <mergeCell ref="J11:K11"/>
    <mergeCell ref="O11:P11"/>
    <mergeCell ref="R11:U11"/>
    <mergeCell ref="W11:X11"/>
    <mergeCell ref="Z11:AA11"/>
    <mergeCell ref="AE11:AF11"/>
    <mergeCell ref="G10:H10"/>
    <mergeCell ref="J10:K10"/>
    <mergeCell ref="O10:P10"/>
    <mergeCell ref="R10:U10"/>
    <mergeCell ref="W10:X10"/>
    <mergeCell ref="Z10:AA10"/>
    <mergeCell ref="Z12:AA12"/>
    <mergeCell ref="AE12:AF12"/>
    <mergeCell ref="B13:E13"/>
    <mergeCell ref="G13:H13"/>
    <mergeCell ref="J13:K13"/>
    <mergeCell ref="O13:P13"/>
    <mergeCell ref="R13:U13"/>
    <mergeCell ref="W13:X13"/>
    <mergeCell ref="B9:E9"/>
    <mergeCell ref="G9:H9"/>
    <mergeCell ref="J9:K9"/>
    <mergeCell ref="O9:P9"/>
    <mergeCell ref="R9:U9"/>
    <mergeCell ref="W9:X9"/>
    <mergeCell ref="Z9:AA9"/>
    <mergeCell ref="AE9:AF9"/>
    <mergeCell ref="B10:E10"/>
    <mergeCell ref="Z7:AA7"/>
    <mergeCell ref="AE7:AF7"/>
    <mergeCell ref="B8:E8"/>
    <mergeCell ref="G8:H8"/>
    <mergeCell ref="J8:K8"/>
    <mergeCell ref="O8:P8"/>
    <mergeCell ref="R8:U8"/>
    <mergeCell ref="W8:X8"/>
    <mergeCell ref="Z8:AA8"/>
    <mergeCell ref="AE8:AF8"/>
    <mergeCell ref="B7:F7"/>
    <mergeCell ref="G7:H7"/>
    <mergeCell ref="J7:K7"/>
    <mergeCell ref="O7:P7"/>
    <mergeCell ref="R7:V7"/>
    <mergeCell ref="W7:X7"/>
    <mergeCell ref="AI5:AJ6"/>
    <mergeCell ref="AK5:AK6"/>
    <mergeCell ref="AL5:AM6"/>
    <mergeCell ref="AX5:BJ5"/>
    <mergeCell ref="AX6:AY6"/>
    <mergeCell ref="AZ6:AZ7"/>
    <mergeCell ref="BC6:BD6"/>
    <mergeCell ref="BE6:BE7"/>
    <mergeCell ref="BH6:BI6"/>
    <mergeCell ref="BJ6:BJ7"/>
    <mergeCell ref="Q5:Q6"/>
    <mergeCell ref="R5:V6"/>
    <mergeCell ref="W5:AA6"/>
    <mergeCell ref="AB5:AD6"/>
    <mergeCell ref="AE5:AF6"/>
    <mergeCell ref="AH5:AH6"/>
    <mergeCell ref="AB1:AF1"/>
    <mergeCell ref="A2:AF2"/>
    <mergeCell ref="B4:C4"/>
    <mergeCell ref="E4:F4"/>
    <mergeCell ref="W4:AF4"/>
    <mergeCell ref="A5:A6"/>
    <mergeCell ref="B5:F6"/>
    <mergeCell ref="G5:K6"/>
    <mergeCell ref="L5:N6"/>
    <mergeCell ref="O5:P6"/>
  </mergeCells>
  <phoneticPr fontId="3"/>
  <conditionalFormatting sqref="O7:O22">
    <cfRule type="expression" dxfId="68" priority="20" stopIfTrue="1">
      <formula>AO7=0</formula>
    </cfRule>
    <cfRule type="expression" dxfId="67" priority="21">
      <formula>AO7&lt;&gt;30</formula>
    </cfRule>
  </conditionalFormatting>
  <conditionalFormatting sqref="O7:P22">
    <cfRule type="expression" dxfId="66" priority="19" stopIfTrue="1">
      <formula>AN7&gt;TIMEVALUE("8:01")</formula>
    </cfRule>
  </conditionalFormatting>
  <conditionalFormatting sqref="O7:P22">
    <cfRule type="cellIs" dxfId="65" priority="18" operator="equal">
      <formula>""</formula>
    </cfRule>
  </conditionalFormatting>
  <conditionalFormatting sqref="AJ7">
    <cfRule type="cellIs" dxfId="64" priority="17" operator="equal">
      <formula>""""""</formula>
    </cfRule>
  </conditionalFormatting>
  <conditionalFormatting sqref="AE7:AF21">
    <cfRule type="cellIs" dxfId="63" priority="8" operator="equal">
      <formula>""</formula>
    </cfRule>
  </conditionalFormatting>
  <conditionalFormatting sqref="J7:K22">
    <cfRule type="cellIs" dxfId="62" priority="15" operator="between">
      <formula>0.000694444444444444</formula>
      <formula>0.208333333333333</formula>
    </cfRule>
    <cfRule type="cellIs" dxfId="61" priority="16" operator="between">
      <formula>0.917361111111111</formula>
      <formula>1</formula>
    </cfRule>
  </conditionalFormatting>
  <conditionalFormatting sqref="Z7:AA21">
    <cfRule type="cellIs" dxfId="60" priority="13" operator="between">
      <formula>0.000694444444444444</formula>
      <formula>0.208333333333333</formula>
    </cfRule>
    <cfRule type="cellIs" dxfId="59" priority="14" operator="between">
      <formula>0.917361111111111</formula>
      <formula>1</formula>
    </cfRule>
  </conditionalFormatting>
  <conditionalFormatting sqref="G7:H22">
    <cfRule type="cellIs" dxfId="58" priority="11" operator="between">
      <formula>0.916666666666667</formula>
      <formula>1</formula>
    </cfRule>
    <cfRule type="cellIs" dxfId="57" priority="12" operator="between">
      <formula>0.000694444444444444</formula>
      <formula>0.207638888888889</formula>
    </cfRule>
  </conditionalFormatting>
  <conditionalFormatting sqref="W7:X21">
    <cfRule type="cellIs" dxfId="56" priority="9" operator="between">
      <formula>0.916666666666667</formula>
      <formula>1</formula>
    </cfRule>
    <cfRule type="cellIs" dxfId="55" priority="10" operator="between">
      <formula>0.000694444444444444</formula>
      <formula>0.207638888888889</formula>
    </cfRule>
  </conditionalFormatting>
  <conditionalFormatting sqref="AE7:AE21">
    <cfRule type="expression" dxfId="54" priority="22">
      <formula>AR7&gt;TIMEVALUE("8:01")</formula>
    </cfRule>
    <cfRule type="expression" dxfId="53" priority="23">
      <formula>AS7=0</formula>
    </cfRule>
    <cfRule type="expression" dxfId="52" priority="24">
      <formula>AS7&lt;&gt;30</formula>
    </cfRule>
  </conditionalFormatting>
  <conditionalFormatting sqref="AD7:AD21">
    <cfRule type="expression" dxfId="51" priority="7">
      <formula>AU7=1</formula>
    </cfRule>
  </conditionalFormatting>
  <conditionalFormatting sqref="AB7:AB21">
    <cfRule type="expression" dxfId="50" priority="6">
      <formula>AU7=1</formula>
    </cfRule>
  </conditionalFormatting>
  <conditionalFormatting sqref="L7:L22">
    <cfRule type="expression" dxfId="49" priority="5">
      <formula>AQ7=1</formula>
    </cfRule>
  </conditionalFormatting>
  <conditionalFormatting sqref="N7:N22">
    <cfRule type="expression" dxfId="48" priority="4">
      <formula>AQ7=1</formula>
    </cfRule>
  </conditionalFormatting>
  <conditionalFormatting sqref="AD14">
    <cfRule type="cellIs" dxfId="47" priority="3" operator="lessThan">
      <formula>$AB$14</formula>
    </cfRule>
  </conditionalFormatting>
  <conditionalFormatting sqref="N7:N22">
    <cfRule type="cellIs" dxfId="46" priority="2" operator="lessThan">
      <formula>$L7</formula>
    </cfRule>
  </conditionalFormatting>
  <conditionalFormatting sqref="AD7:AD21">
    <cfRule type="cellIs" dxfId="45" priority="1" operator="lessThan">
      <formula>$AB7</formula>
    </cfRule>
  </conditionalFormatting>
  <dataValidations count="7">
    <dataValidation type="time" operator="greaterThan" allowBlank="1" showInputMessage="1" showErrorMessage="1" sqref="Z7:AA21 J7:K22" xr:uid="{E130A70B-0C20-4E0B-AF95-7D29E95F13F8}">
      <formula1>N7</formula1>
    </dataValidation>
    <dataValidation type="time" operator="lessThan" allowBlank="1" showInputMessage="1" showErrorMessage="1" sqref="W7:X21 G7:H22" xr:uid="{03B33A3F-1E1F-4B49-A910-D5324F6F812F}">
      <formula1>L7</formula1>
    </dataValidation>
    <dataValidation type="time" allowBlank="1" showInputMessage="1" showErrorMessage="1" sqref="L7:L22 AB7:AB21" xr:uid="{B1CC9A50-2DBC-4FEA-B4DA-309F25E7B065}">
      <formula1>G7</formula1>
      <formula2>J7</formula2>
    </dataValidation>
    <dataValidation type="time" allowBlank="1" showInputMessage="1" showErrorMessage="1" sqref="N7:N22 AD7:AD21" xr:uid="{1A97B652-A92F-481D-9AC9-DEBA0BCA7165}">
      <formula1>G7</formula1>
      <formula2>J7</formula2>
    </dataValidation>
    <dataValidation imeMode="halfAlpha" allowBlank="1" showInputMessage="1" showErrorMessage="1" sqref="P23:P24 B4:C4 J59 D59:E59 E4:F4 I54:J55 H59 N54:N55" xr:uid="{3D076FA2-2ECA-488B-9DB8-379B51338163}"/>
    <dataValidation operator="greaterThan" allowBlank="1" showInputMessage="1" showErrorMessage="1" promptTitle="事務局までご連絡ください" sqref="AB22" xr:uid="{483F8323-2676-4855-990A-658EB6AF0B86}"/>
    <dataValidation imeMode="fullKatakana" allowBlank="1" showInputMessage="1" showErrorMessage="1" sqref="P67" xr:uid="{E22CB08B-1B48-4ABC-81BE-E2FDC352A059}"/>
  </dataValidations>
  <pageMargins left="0.62992125984251968" right="0.23622047244094491" top="0.35433070866141736" bottom="0.35433070866141736" header="0.31496062992125984" footer="0.31496062992125984"/>
  <pageSetup paperSize="9" scale="63" orientation="portrait" r:id="rId1"/>
  <headerFooter alignWithMargins="0">
    <oddFooter>&amp;R関西学院大学</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locked="0" defaultSize="0" autoFill="0" autoLine="0" autoPict="0">
                <anchor moveWithCells="1">
                  <from>
                    <xdr:col>0</xdr:col>
                    <xdr:colOff>69850</xdr:colOff>
                    <xdr:row>67</xdr:row>
                    <xdr:rowOff>298450</xdr:rowOff>
                  </from>
                  <to>
                    <xdr:col>1</xdr:col>
                    <xdr:colOff>107950</xdr:colOff>
                    <xdr:row>68</xdr:row>
                    <xdr:rowOff>12700</xdr:rowOff>
                  </to>
                </anchor>
              </controlPr>
            </control>
          </mc:Choice>
        </mc:AlternateContent>
        <mc:AlternateContent xmlns:mc="http://schemas.openxmlformats.org/markup-compatibility/2006">
          <mc:Choice Requires="x14">
            <control shapeId="5122" r:id="rId5" name="Check Box 2">
              <controlPr locked="0" defaultSize="0" autoFill="0" autoLine="0" autoPict="0">
                <anchor moveWithCells="1">
                  <from>
                    <xdr:col>0</xdr:col>
                    <xdr:colOff>76200</xdr:colOff>
                    <xdr:row>63</xdr:row>
                    <xdr:rowOff>31750</xdr:rowOff>
                  </from>
                  <to>
                    <xdr:col>1</xdr:col>
                    <xdr:colOff>107950</xdr:colOff>
                    <xdr:row>63</xdr:row>
                    <xdr:rowOff>228600</xdr:rowOff>
                  </to>
                </anchor>
              </controlPr>
            </control>
          </mc:Choice>
        </mc:AlternateContent>
        <mc:AlternateContent xmlns:mc="http://schemas.openxmlformats.org/markup-compatibility/2006">
          <mc:Choice Requires="x14">
            <control shapeId="5123" r:id="rId6" name="Check Box 3">
              <controlPr locked="0" defaultSize="0" autoFill="0" autoLine="0" autoPict="0">
                <anchor moveWithCells="1">
                  <from>
                    <xdr:col>1</xdr:col>
                    <xdr:colOff>177800</xdr:colOff>
                    <xdr:row>65</xdr:row>
                    <xdr:rowOff>63500</xdr:rowOff>
                  </from>
                  <to>
                    <xdr:col>2</xdr:col>
                    <xdr:colOff>12700</xdr:colOff>
                    <xdr:row>65</xdr:row>
                    <xdr:rowOff>279400</xdr:rowOff>
                  </to>
                </anchor>
              </controlPr>
            </control>
          </mc:Choice>
        </mc:AlternateContent>
        <mc:AlternateContent xmlns:mc="http://schemas.openxmlformats.org/markup-compatibility/2006">
          <mc:Choice Requires="x14">
            <control shapeId="5124" r:id="rId7" name="Check Box 4">
              <controlPr locked="0" defaultSize="0" autoFill="0" autoLine="0" autoPict="0">
                <anchor moveWithCells="1">
                  <from>
                    <xdr:col>2</xdr:col>
                    <xdr:colOff>304800</xdr:colOff>
                    <xdr:row>65</xdr:row>
                    <xdr:rowOff>63500</xdr:rowOff>
                  </from>
                  <to>
                    <xdr:col>3</xdr:col>
                    <xdr:colOff>0</xdr:colOff>
                    <xdr:row>65</xdr:row>
                    <xdr:rowOff>279400</xdr:rowOff>
                  </to>
                </anchor>
              </controlPr>
            </control>
          </mc:Choice>
        </mc:AlternateContent>
        <mc:AlternateContent xmlns:mc="http://schemas.openxmlformats.org/markup-compatibility/2006">
          <mc:Choice Requires="x14">
            <control shapeId="5125" r:id="rId8" name="Check Box 5">
              <controlPr locked="0" defaultSize="0" autoFill="0" autoLine="0" autoPict="0">
                <anchor moveWithCells="1">
                  <from>
                    <xdr:col>12</xdr:col>
                    <xdr:colOff>50800</xdr:colOff>
                    <xdr:row>58</xdr:row>
                    <xdr:rowOff>31750</xdr:rowOff>
                  </from>
                  <to>
                    <xdr:col>13</xdr:col>
                    <xdr:colOff>107950</xdr:colOff>
                    <xdr:row>58</xdr:row>
                    <xdr:rowOff>228600</xdr:rowOff>
                  </to>
                </anchor>
              </controlPr>
            </control>
          </mc:Choice>
        </mc:AlternateContent>
        <mc:AlternateContent xmlns:mc="http://schemas.openxmlformats.org/markup-compatibility/2006">
          <mc:Choice Requires="x14">
            <control shapeId="5126" r:id="rId9" name="Check Box 6">
              <controlPr locked="0" defaultSize="0" autoFill="0" autoLine="0" autoPict="0">
                <anchor moveWithCells="1">
                  <from>
                    <xdr:col>13</xdr:col>
                    <xdr:colOff>254000</xdr:colOff>
                    <xdr:row>58</xdr:row>
                    <xdr:rowOff>12700</xdr:rowOff>
                  </from>
                  <to>
                    <xdr:col>14</xdr:col>
                    <xdr:colOff>12700</xdr:colOff>
                    <xdr:row>58</xdr:row>
                    <xdr:rowOff>228600</xdr:rowOff>
                  </to>
                </anchor>
              </controlPr>
            </control>
          </mc:Choice>
        </mc:AlternateContent>
        <mc:AlternateContent xmlns:mc="http://schemas.openxmlformats.org/markup-compatibility/2006">
          <mc:Choice Requires="x14">
            <control shapeId="5127" r:id="rId10" name="Check Box 7">
              <controlPr locked="0" defaultSize="0" autoFill="0" autoLine="0" autoPict="0">
                <anchor moveWithCells="1">
                  <from>
                    <xdr:col>24</xdr:col>
                    <xdr:colOff>101600</xdr:colOff>
                    <xdr:row>49</xdr:row>
                    <xdr:rowOff>12700</xdr:rowOff>
                  </from>
                  <to>
                    <xdr:col>25</xdr:col>
                    <xdr:colOff>107950</xdr:colOff>
                    <xdr:row>50</xdr:row>
                    <xdr:rowOff>0</xdr:rowOff>
                  </to>
                </anchor>
              </controlPr>
            </control>
          </mc:Choice>
        </mc:AlternateContent>
        <mc:AlternateContent xmlns:mc="http://schemas.openxmlformats.org/markup-compatibility/2006">
          <mc:Choice Requires="x14">
            <control shapeId="5128" r:id="rId11" name="Check Box 8">
              <controlPr locked="0" defaultSize="0" autoFill="0" autoLine="0" autoPict="0">
                <anchor moveWithCells="1">
                  <from>
                    <xdr:col>27</xdr:col>
                    <xdr:colOff>241300</xdr:colOff>
                    <xdr:row>49</xdr:row>
                    <xdr:rowOff>31750</xdr:rowOff>
                  </from>
                  <to>
                    <xdr:col>28</xdr:col>
                    <xdr:colOff>0</xdr:colOff>
                    <xdr:row>50</xdr:row>
                    <xdr:rowOff>12700</xdr:rowOff>
                  </to>
                </anchor>
              </controlPr>
            </control>
          </mc:Choice>
        </mc:AlternateContent>
        <mc:AlternateContent xmlns:mc="http://schemas.openxmlformats.org/markup-compatibility/2006">
          <mc:Choice Requires="x14">
            <control shapeId="5129" r:id="rId12" name="Check Box 9">
              <controlPr locked="0" defaultSize="0" autoFill="0" autoLine="0" autoPict="0">
                <anchor moveWithCells="1">
                  <from>
                    <xdr:col>22</xdr:col>
                    <xdr:colOff>146050</xdr:colOff>
                    <xdr:row>50</xdr:row>
                    <xdr:rowOff>31750</xdr:rowOff>
                  </from>
                  <to>
                    <xdr:col>23</xdr:col>
                    <xdr:colOff>107950</xdr:colOff>
                    <xdr:row>51</xdr:row>
                    <xdr:rowOff>0</xdr:rowOff>
                  </to>
                </anchor>
              </controlPr>
            </control>
          </mc:Choice>
        </mc:AlternateContent>
        <mc:AlternateContent xmlns:mc="http://schemas.openxmlformats.org/markup-compatibility/2006">
          <mc:Choice Requires="x14">
            <control shapeId="5130" r:id="rId13" name="Check Box 10">
              <controlPr locked="0" defaultSize="0" autoFill="0" autoLine="0" autoPict="0">
                <anchor moveWithCells="1">
                  <from>
                    <xdr:col>26</xdr:col>
                    <xdr:colOff>63500</xdr:colOff>
                    <xdr:row>50</xdr:row>
                    <xdr:rowOff>31750</xdr:rowOff>
                  </from>
                  <to>
                    <xdr:col>27</xdr:col>
                    <xdr:colOff>107950</xdr:colOff>
                    <xdr:row>51</xdr:row>
                    <xdr:rowOff>0</xdr:rowOff>
                  </to>
                </anchor>
              </controlPr>
            </control>
          </mc:Choice>
        </mc:AlternateContent>
        <mc:AlternateContent xmlns:mc="http://schemas.openxmlformats.org/markup-compatibility/2006">
          <mc:Choice Requires="x14">
            <control shapeId="5131" r:id="rId14" name="Check Box 11">
              <controlPr locked="0" defaultSize="0" autoFill="0" autoLine="0" autoPict="0">
                <anchor moveWithCells="1">
                  <from>
                    <xdr:col>16</xdr:col>
                    <xdr:colOff>31750</xdr:colOff>
                    <xdr:row>49</xdr:row>
                    <xdr:rowOff>222250</xdr:rowOff>
                  </from>
                  <to>
                    <xdr:col>17</xdr:col>
                    <xdr:colOff>63500</xdr:colOff>
                    <xdr:row>50</xdr:row>
                    <xdr:rowOff>203200</xdr:rowOff>
                  </to>
                </anchor>
              </controlPr>
            </control>
          </mc:Choice>
        </mc:AlternateContent>
        <mc:AlternateContent xmlns:mc="http://schemas.openxmlformats.org/markup-compatibility/2006">
          <mc:Choice Requires="x14">
            <control shapeId="5132" r:id="rId15" name="Check Box 12">
              <controlPr locked="0" defaultSize="0" autoFill="0" autoLine="0" autoPict="0">
                <anchor moveWithCells="1">
                  <from>
                    <xdr:col>18</xdr:col>
                    <xdr:colOff>76200</xdr:colOff>
                    <xdr:row>51</xdr:row>
                    <xdr:rowOff>31750</xdr:rowOff>
                  </from>
                  <to>
                    <xdr:col>18</xdr:col>
                    <xdr:colOff>381000</xdr:colOff>
                    <xdr:row>52</xdr:row>
                    <xdr:rowOff>0</xdr:rowOff>
                  </to>
                </anchor>
              </controlPr>
            </control>
          </mc:Choice>
        </mc:AlternateContent>
        <mc:AlternateContent xmlns:mc="http://schemas.openxmlformats.org/markup-compatibility/2006">
          <mc:Choice Requires="x14">
            <control shapeId="5133" r:id="rId16" name="Check Box 13">
              <controlPr locked="0" defaultSize="0" autoFill="0" autoLine="0" autoPict="0">
                <anchor moveWithCells="1">
                  <from>
                    <xdr:col>22</xdr:col>
                    <xdr:colOff>254000</xdr:colOff>
                    <xdr:row>51</xdr:row>
                    <xdr:rowOff>12700</xdr:rowOff>
                  </from>
                  <to>
                    <xdr:col>24</xdr:col>
                    <xdr:colOff>0</xdr:colOff>
                    <xdr:row>51</xdr:row>
                    <xdr:rowOff>203200</xdr:rowOff>
                  </to>
                </anchor>
              </controlPr>
            </control>
          </mc:Choice>
        </mc:AlternateContent>
        <mc:AlternateContent xmlns:mc="http://schemas.openxmlformats.org/markup-compatibility/2006">
          <mc:Choice Requires="x14">
            <control shapeId="5134" r:id="rId17" name="Check Box 14">
              <controlPr locked="0" defaultSize="0" autoFill="0" autoLine="0" autoPict="0">
                <anchor moveWithCells="1">
                  <from>
                    <xdr:col>27</xdr:col>
                    <xdr:colOff>0</xdr:colOff>
                    <xdr:row>51</xdr:row>
                    <xdr:rowOff>12700</xdr:rowOff>
                  </from>
                  <to>
                    <xdr:col>27</xdr:col>
                    <xdr:colOff>298450</xdr:colOff>
                    <xdr:row>51</xdr:row>
                    <xdr:rowOff>203200</xdr:rowOff>
                  </to>
                </anchor>
              </controlPr>
            </control>
          </mc:Choice>
        </mc:AlternateContent>
        <mc:AlternateContent xmlns:mc="http://schemas.openxmlformats.org/markup-compatibility/2006">
          <mc:Choice Requires="x14">
            <control shapeId="5135" r:id="rId18" name="Check Box 15">
              <controlPr locked="0" defaultSize="0" autoFill="0" autoLine="0" autoPict="0">
                <anchor moveWithCells="1">
                  <from>
                    <xdr:col>16</xdr:col>
                    <xdr:colOff>31750</xdr:colOff>
                    <xdr:row>49</xdr:row>
                    <xdr:rowOff>12700</xdr:rowOff>
                  </from>
                  <to>
                    <xdr:col>17</xdr:col>
                    <xdr:colOff>63500</xdr:colOff>
                    <xdr:row>49</xdr:row>
                    <xdr:rowOff>203200</xdr:rowOff>
                  </to>
                </anchor>
              </controlPr>
            </control>
          </mc:Choice>
        </mc:AlternateContent>
        <mc:AlternateContent xmlns:mc="http://schemas.openxmlformats.org/markup-compatibility/2006">
          <mc:Choice Requires="x14">
            <control shapeId="5136" r:id="rId19" name="Check Box 16">
              <controlPr locked="0" defaultSize="0" autoFill="0" autoLine="0" autoPict="0">
                <anchor moveWithCells="1">
                  <from>
                    <xdr:col>18</xdr:col>
                    <xdr:colOff>222250</xdr:colOff>
                    <xdr:row>49</xdr:row>
                    <xdr:rowOff>31750</xdr:rowOff>
                  </from>
                  <to>
                    <xdr:col>19</xdr:col>
                    <xdr:colOff>63500</xdr:colOff>
                    <xdr:row>50</xdr:row>
                    <xdr:rowOff>0</xdr:rowOff>
                  </to>
                </anchor>
              </controlPr>
            </control>
          </mc:Choice>
        </mc:AlternateContent>
        <mc:AlternateContent xmlns:mc="http://schemas.openxmlformats.org/markup-compatibility/2006">
          <mc:Choice Requires="x14">
            <control shapeId="5137" r:id="rId20" name="Check Box 17">
              <controlPr locked="0" defaultSize="0" autoFill="0" autoLine="0" autoPict="0">
                <anchor moveWithCells="1">
                  <from>
                    <xdr:col>16</xdr:col>
                    <xdr:colOff>38100</xdr:colOff>
                    <xdr:row>51</xdr:row>
                    <xdr:rowOff>12700</xdr:rowOff>
                  </from>
                  <to>
                    <xdr:col>17</xdr:col>
                    <xdr:colOff>69850</xdr:colOff>
                    <xdr:row>51</xdr:row>
                    <xdr:rowOff>203200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indexed="43"/>
  </sheetPr>
  <dimension ref="A1:BL180"/>
  <sheetViews>
    <sheetView view="pageBreakPreview" topLeftCell="AK4" zoomScale="85" zoomScaleNormal="100" zoomScaleSheetLayoutView="85" workbookViewId="0">
      <selection activeCell="AY8" sqref="AY8"/>
    </sheetView>
  </sheetViews>
  <sheetFormatPr defaultColWidth="9" defaultRowHeight="13"/>
  <cols>
    <col min="1" max="1" width="3.6328125" style="2" customWidth="1"/>
    <col min="2" max="2" width="6.08984375" style="2" customWidth="1"/>
    <col min="3" max="3" width="8.81640625" style="2" customWidth="1"/>
    <col min="4" max="4" width="2.81640625" style="2" customWidth="1"/>
    <col min="5" max="5" width="4.90625" style="2" customWidth="1"/>
    <col min="6" max="6" width="3.6328125" style="2" hidden="1" customWidth="1"/>
    <col min="7" max="7" width="4.1796875" style="2" customWidth="1"/>
    <col min="8" max="8" width="3.1796875" style="2" customWidth="1"/>
    <col min="9" max="9" width="3.6328125" style="3" customWidth="1"/>
    <col min="10" max="10" width="4.1796875" style="3" customWidth="1"/>
    <col min="11" max="11" width="3.1796875" style="2" customWidth="1"/>
    <col min="12" max="12" width="7.453125" style="2" customWidth="1"/>
    <col min="13" max="13" width="3.6328125" style="2" customWidth="1"/>
    <col min="14" max="14" width="7.453125" style="2" customWidth="1"/>
    <col min="15" max="16" width="3.81640625" style="2" customWidth="1"/>
    <col min="17" max="17" width="3.6328125" style="2" customWidth="1"/>
    <col min="18" max="18" width="9.90625" style="2" customWidth="1"/>
    <col min="19" max="19" width="5.6328125" style="2" customWidth="1"/>
    <col min="20" max="21" width="3.6328125" style="2" customWidth="1"/>
    <col min="22" max="22" width="3.6328125" style="2" hidden="1" customWidth="1"/>
    <col min="23" max="23" width="4.36328125" style="2" customWidth="1"/>
    <col min="24" max="24" width="3.08984375" style="2" customWidth="1"/>
    <col min="25" max="25" width="3.6328125" style="3" customWidth="1"/>
    <col min="26" max="26" width="4.1796875" style="3" customWidth="1"/>
    <col min="27" max="27" width="3.08984375" style="2" customWidth="1"/>
    <col min="28" max="28" width="7.453125" style="2" customWidth="1"/>
    <col min="29" max="29" width="3.81640625" style="2" customWidth="1"/>
    <col min="30" max="30" width="7.36328125" style="2" customWidth="1"/>
    <col min="31" max="31" width="3.6328125" style="2" customWidth="1"/>
    <col min="32" max="32" width="3.81640625" style="2" customWidth="1"/>
    <col min="33" max="34" width="3.1796875" style="2" customWidth="1"/>
    <col min="35" max="35" width="25" style="2" customWidth="1"/>
    <col min="36" max="36" width="23.81640625" style="2" customWidth="1"/>
    <col min="37" max="37" width="3.08984375" style="2" customWidth="1"/>
    <col min="38" max="39" width="25" style="2" customWidth="1"/>
    <col min="40" max="16384" width="9" style="2"/>
  </cols>
  <sheetData>
    <row r="1" spans="1:63" ht="16.5" customHeight="1">
      <c r="A1" s="1"/>
      <c r="W1" s="4"/>
      <c r="X1" s="4"/>
      <c r="Y1" s="4"/>
      <c r="Z1" s="4"/>
      <c r="AA1" s="4"/>
      <c r="AB1" s="314" t="s">
        <v>0</v>
      </c>
      <c r="AC1" s="314"/>
      <c r="AD1" s="314"/>
      <c r="AE1" s="314"/>
      <c r="AF1" s="314"/>
    </row>
    <row r="2" spans="1:63" ht="21.75" customHeight="1">
      <c r="A2" s="315" t="s">
        <v>1</v>
      </c>
      <c r="B2" s="315"/>
      <c r="C2" s="315"/>
      <c r="D2" s="315"/>
      <c r="E2" s="315"/>
      <c r="F2" s="315"/>
      <c r="G2" s="315"/>
      <c r="H2" s="315"/>
      <c r="I2" s="315"/>
      <c r="J2" s="315"/>
      <c r="K2" s="315"/>
      <c r="L2" s="315"/>
      <c r="M2" s="315"/>
      <c r="N2" s="315"/>
      <c r="O2" s="315"/>
      <c r="P2" s="315"/>
      <c r="Q2" s="315"/>
      <c r="R2" s="315"/>
      <c r="S2" s="315"/>
      <c r="T2" s="315"/>
      <c r="U2" s="315"/>
      <c r="V2" s="315"/>
      <c r="W2" s="315"/>
      <c r="X2" s="315"/>
      <c r="Y2" s="315"/>
      <c r="Z2" s="315"/>
      <c r="AA2" s="315"/>
      <c r="AB2" s="315"/>
      <c r="AC2" s="315"/>
      <c r="AD2" s="315"/>
      <c r="AE2" s="315"/>
      <c r="AF2" s="315"/>
    </row>
    <row r="3" spans="1:63" ht="6.75" customHeight="1">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row>
    <row r="4" spans="1:63" ht="17.5" customHeight="1" thickBot="1">
      <c r="B4" s="316"/>
      <c r="C4" s="316"/>
      <c r="D4" s="6" t="s">
        <v>2</v>
      </c>
      <c r="E4" s="316"/>
      <c r="F4" s="317"/>
      <c r="G4" s="6" t="s">
        <v>3</v>
      </c>
      <c r="H4" s="1"/>
      <c r="I4" s="7"/>
      <c r="J4" s="7"/>
      <c r="K4" s="1"/>
      <c r="L4" s="1"/>
      <c r="M4" s="1"/>
      <c r="N4" s="1"/>
      <c r="O4" s="1"/>
      <c r="P4" s="1"/>
      <c r="Q4" s="1"/>
      <c r="R4" s="1"/>
      <c r="S4" s="6" t="s">
        <v>4</v>
      </c>
      <c r="T4" s="6"/>
      <c r="U4" s="1"/>
      <c r="V4" s="1"/>
      <c r="W4" s="318"/>
      <c r="X4" s="318"/>
      <c r="Y4" s="319"/>
      <c r="Z4" s="319"/>
      <c r="AA4" s="319"/>
      <c r="AB4" s="319"/>
      <c r="AC4" s="319"/>
      <c r="AD4" s="319"/>
      <c r="AE4" s="319"/>
      <c r="AF4" s="319"/>
    </row>
    <row r="5" spans="1:63" ht="15" customHeight="1" thickBot="1">
      <c r="A5" s="297" t="s">
        <v>5</v>
      </c>
      <c r="B5" s="299" t="s">
        <v>6</v>
      </c>
      <c r="C5" s="300"/>
      <c r="D5" s="300"/>
      <c r="E5" s="300"/>
      <c r="F5" s="301"/>
      <c r="G5" s="299" t="s">
        <v>7</v>
      </c>
      <c r="H5" s="300"/>
      <c r="I5" s="300"/>
      <c r="J5" s="300"/>
      <c r="K5" s="301"/>
      <c r="L5" s="305" t="s">
        <v>8</v>
      </c>
      <c r="M5" s="306"/>
      <c r="N5" s="307"/>
      <c r="O5" s="305" t="s">
        <v>9</v>
      </c>
      <c r="P5" s="320"/>
      <c r="Q5" s="297" t="s">
        <v>5</v>
      </c>
      <c r="R5" s="299" t="s">
        <v>6</v>
      </c>
      <c r="S5" s="300"/>
      <c r="T5" s="300"/>
      <c r="U5" s="300"/>
      <c r="V5" s="301"/>
      <c r="W5" s="299" t="s">
        <v>7</v>
      </c>
      <c r="X5" s="300"/>
      <c r="Y5" s="300"/>
      <c r="Z5" s="300"/>
      <c r="AA5" s="301"/>
      <c r="AB5" s="305" t="s">
        <v>8</v>
      </c>
      <c r="AC5" s="306"/>
      <c r="AD5" s="307"/>
      <c r="AE5" s="305" t="s">
        <v>9</v>
      </c>
      <c r="AF5" s="311"/>
      <c r="AH5" s="297" t="s">
        <v>5</v>
      </c>
      <c r="AI5" s="322" t="s">
        <v>10</v>
      </c>
      <c r="AJ5" s="323"/>
      <c r="AK5" s="297" t="s">
        <v>5</v>
      </c>
      <c r="AL5" s="322" t="s">
        <v>10</v>
      </c>
      <c r="AM5" s="323"/>
      <c r="AX5" s="326" t="s">
        <v>83</v>
      </c>
      <c r="AY5" s="326"/>
      <c r="AZ5" s="326"/>
      <c r="BA5" s="326"/>
      <c r="BB5" s="326"/>
      <c r="BC5" s="326"/>
      <c r="BD5" s="326"/>
      <c r="BE5" s="326"/>
      <c r="BF5" s="326"/>
      <c r="BG5" s="326"/>
      <c r="BH5" s="326"/>
      <c r="BI5" s="326"/>
      <c r="BJ5" s="326"/>
      <c r="BK5" s="146"/>
    </row>
    <row r="6" spans="1:63" ht="14.25" customHeight="1" thickBot="1">
      <c r="A6" s="298"/>
      <c r="B6" s="302"/>
      <c r="C6" s="303"/>
      <c r="D6" s="303"/>
      <c r="E6" s="303"/>
      <c r="F6" s="304"/>
      <c r="G6" s="302"/>
      <c r="H6" s="303"/>
      <c r="I6" s="303"/>
      <c r="J6" s="303"/>
      <c r="K6" s="304"/>
      <c r="L6" s="308"/>
      <c r="M6" s="309"/>
      <c r="N6" s="310"/>
      <c r="O6" s="312"/>
      <c r="P6" s="321"/>
      <c r="Q6" s="298"/>
      <c r="R6" s="302"/>
      <c r="S6" s="303"/>
      <c r="T6" s="303"/>
      <c r="U6" s="303"/>
      <c r="V6" s="304"/>
      <c r="W6" s="302"/>
      <c r="X6" s="303"/>
      <c r="Y6" s="303"/>
      <c r="Z6" s="303"/>
      <c r="AA6" s="304"/>
      <c r="AB6" s="308"/>
      <c r="AC6" s="309"/>
      <c r="AD6" s="310"/>
      <c r="AE6" s="312"/>
      <c r="AF6" s="313"/>
      <c r="AH6" s="298"/>
      <c r="AI6" s="324"/>
      <c r="AJ6" s="325"/>
      <c r="AK6" s="298"/>
      <c r="AL6" s="324"/>
      <c r="AM6" s="325"/>
      <c r="AX6" s="327" t="s">
        <v>84</v>
      </c>
      <c r="AY6" s="328"/>
      <c r="AZ6" s="329" t="s">
        <v>85</v>
      </c>
      <c r="BA6" s="147"/>
      <c r="BB6" s="148"/>
      <c r="BC6" s="327" t="s">
        <v>86</v>
      </c>
      <c r="BD6" s="328"/>
      <c r="BE6" s="329" t="s">
        <v>87</v>
      </c>
      <c r="BF6" s="147"/>
      <c r="BG6" s="148"/>
      <c r="BH6" s="327" t="s">
        <v>86</v>
      </c>
      <c r="BI6" s="328"/>
      <c r="BJ6" s="329" t="s">
        <v>87</v>
      </c>
      <c r="BK6" s="148"/>
    </row>
    <row r="7" spans="1:63" ht="27" customHeight="1" thickTop="1">
      <c r="A7" s="8">
        <v>1</v>
      </c>
      <c r="B7" s="343"/>
      <c r="C7" s="344"/>
      <c r="D7" s="344"/>
      <c r="E7" s="344"/>
      <c r="F7" s="345"/>
      <c r="G7" s="346"/>
      <c r="H7" s="347"/>
      <c r="I7" s="232" t="s">
        <v>11</v>
      </c>
      <c r="J7" s="331"/>
      <c r="K7" s="332"/>
      <c r="L7" s="233"/>
      <c r="M7" s="232" t="s">
        <v>11</v>
      </c>
      <c r="N7" s="234"/>
      <c r="O7" s="333" t="str">
        <f>IF(G7="", "", (J7-G7)-(N7-L7))</f>
        <v/>
      </c>
      <c r="P7" s="334"/>
      <c r="Q7" s="8">
        <v>17</v>
      </c>
      <c r="R7" s="343"/>
      <c r="S7" s="344"/>
      <c r="T7" s="344"/>
      <c r="U7" s="344"/>
      <c r="V7" s="345"/>
      <c r="W7" s="346"/>
      <c r="X7" s="347"/>
      <c r="Y7" s="232" t="s">
        <v>11</v>
      </c>
      <c r="Z7" s="331"/>
      <c r="AA7" s="332"/>
      <c r="AB7" s="233"/>
      <c r="AC7" s="232" t="s">
        <v>11</v>
      </c>
      <c r="AD7" s="234"/>
      <c r="AE7" s="333" t="str">
        <f>IF(W7="", "", (Z7-W7)-(AD7-AB7))</f>
        <v/>
      </c>
      <c r="AF7" s="334"/>
      <c r="AH7" s="10">
        <v>1</v>
      </c>
      <c r="AI7" s="11" t="str">
        <f>IF(OR(AO7=30, AO7=0, AO7=""), "", "実働時間は30分単位としてください")</f>
        <v/>
      </c>
      <c r="AJ7" s="12" t="str">
        <f>IF(AN7&gt;TIMEVALUE("8:00"), "実働時間が8時間を越えています", "")</f>
        <v/>
      </c>
      <c r="AK7" s="13">
        <v>17</v>
      </c>
      <c r="AL7" s="11" t="str">
        <f>IF(OR(AS7=30, AS7=0, AS7=""), "", "実働時間は30分単位としてください")</f>
        <v/>
      </c>
      <c r="AM7" s="14" t="str">
        <f>IF(AR7&gt;TIMEVALUE("8:00"), "実働時間が8時間を越えています", "")</f>
        <v/>
      </c>
      <c r="AN7" s="15">
        <f>IF(O7="", 0, O7)</f>
        <v>0</v>
      </c>
      <c r="AO7" s="16" t="str">
        <f>IF(O7="", "", MINUTE(O7))</f>
        <v/>
      </c>
      <c r="AP7" s="15">
        <f>N7-L7</f>
        <v>0</v>
      </c>
      <c r="AQ7" s="2">
        <f>IF(AND(AN7&gt;=0.270833333,AP7&lt;0.0305555555555556),1,2)</f>
        <v>2</v>
      </c>
      <c r="AR7" s="15">
        <f>IF(AE7="", 0, AE7)</f>
        <v>0</v>
      </c>
      <c r="AS7" s="16" t="str">
        <f>IF(AE7="", "", MINUTE(AE7))</f>
        <v/>
      </c>
      <c r="AT7" s="15">
        <f>AD7-AB7</f>
        <v>0</v>
      </c>
      <c r="AU7" s="2">
        <f>IF(AND(AR7&gt;=0.270833333,AT7&lt;0.0305555555555556),1,2)</f>
        <v>2</v>
      </c>
      <c r="AX7" s="149" t="s">
        <v>88</v>
      </c>
      <c r="AY7" s="150" t="s">
        <v>89</v>
      </c>
      <c r="AZ7" s="330"/>
      <c r="BA7" s="151"/>
      <c r="BB7" s="148"/>
      <c r="BC7" s="149" t="s">
        <v>88</v>
      </c>
      <c r="BD7" s="150" t="s">
        <v>89</v>
      </c>
      <c r="BE7" s="330"/>
      <c r="BF7" s="151"/>
      <c r="BG7" s="148"/>
      <c r="BH7" s="149" t="s">
        <v>88</v>
      </c>
      <c r="BI7" s="150" t="s">
        <v>89</v>
      </c>
      <c r="BJ7" s="330"/>
      <c r="BK7" s="148"/>
    </row>
    <row r="8" spans="1:63" ht="27" customHeight="1">
      <c r="A8" s="17">
        <v>2</v>
      </c>
      <c r="B8" s="335"/>
      <c r="C8" s="336"/>
      <c r="D8" s="336"/>
      <c r="E8" s="336"/>
      <c r="F8" s="226"/>
      <c r="G8" s="337"/>
      <c r="H8" s="338"/>
      <c r="I8" s="18" t="s">
        <v>11</v>
      </c>
      <c r="J8" s="339"/>
      <c r="K8" s="340"/>
      <c r="L8" s="19"/>
      <c r="M8" s="18" t="s">
        <v>11</v>
      </c>
      <c r="N8" s="20"/>
      <c r="O8" s="341" t="str">
        <f t="shared" ref="O8:O22" si="0">IF(G8="", "", (J8-G8)-(N8-L8))</f>
        <v/>
      </c>
      <c r="P8" s="342"/>
      <c r="Q8" s="17">
        <v>18</v>
      </c>
      <c r="R8" s="335"/>
      <c r="S8" s="336"/>
      <c r="T8" s="336"/>
      <c r="U8" s="336"/>
      <c r="V8" s="228"/>
      <c r="W8" s="337"/>
      <c r="X8" s="338"/>
      <c r="Y8" s="18" t="s">
        <v>11</v>
      </c>
      <c r="Z8" s="339"/>
      <c r="AA8" s="340"/>
      <c r="AB8" s="19"/>
      <c r="AC8" s="18" t="s">
        <v>11</v>
      </c>
      <c r="AD8" s="20"/>
      <c r="AE8" s="341" t="str">
        <f t="shared" ref="AE8:AE21" si="1">IF(W8="", "", (Z8-W8)-(AD8-AB8))</f>
        <v/>
      </c>
      <c r="AF8" s="342"/>
      <c r="AH8" s="21">
        <v>2</v>
      </c>
      <c r="AI8" s="22" t="str">
        <f t="shared" ref="AI8:AI22" si="2">IF(OR(AO8=30, AO8=0, AO8=""), "", "実働時間は30分単位としてください")</f>
        <v/>
      </c>
      <c r="AJ8" s="12" t="str">
        <f>IF(AN8&gt;TIMEVALUE("8:00"), "実働時間が8時間を越えています", "")</f>
        <v/>
      </c>
      <c r="AK8" s="23">
        <v>18</v>
      </c>
      <c r="AL8" s="22" t="str">
        <f t="shared" ref="AL8:AL22" si="3">IF(OR(AS8=30, AS8=0, AS8=""), "", "実働時間は30分単位としてください")</f>
        <v/>
      </c>
      <c r="AM8" s="24" t="str">
        <f>IF(AR8&gt;TIMEVALUE("8:00"), "実働時間が8時間を越えています", "")</f>
        <v/>
      </c>
      <c r="AN8" s="15">
        <f t="shared" ref="AN8:AN22" si="4">IF(O8="", 0, O8)</f>
        <v>0</v>
      </c>
      <c r="AO8" s="16" t="str">
        <f t="shared" ref="AO8:AO22" si="5">IF(O8="", "", MINUTE(O8))</f>
        <v/>
      </c>
      <c r="AP8" s="15">
        <f t="shared" ref="AP8:AP22" si="6">N8-L8</f>
        <v>0</v>
      </c>
      <c r="AQ8" s="2">
        <f t="shared" ref="AQ8:AQ11" si="7">IF(AND(AN8&gt;=0.270833333,AP8&lt;0.0305555555555556),1,2)</f>
        <v>2</v>
      </c>
      <c r="AR8" s="15">
        <f t="shared" ref="AR8:AR21" si="8">IF(AE8="", 0, AE8)</f>
        <v>0</v>
      </c>
      <c r="AS8" s="16" t="str">
        <f t="shared" ref="AS8:AS21" si="9">IF(AE8="", "", MINUTE(AE8))</f>
        <v/>
      </c>
      <c r="AT8" s="15">
        <f t="shared" ref="AT8:AT21" si="10">AD8-AB8</f>
        <v>0</v>
      </c>
      <c r="AU8" s="2">
        <f t="shared" ref="AU8:AU21" si="11">IF(AND(AR8&gt;=0.270833333,AT8&lt;0.0305555555555556),1,2)</f>
        <v>2</v>
      </c>
      <c r="AX8" s="152">
        <v>0</v>
      </c>
      <c r="AY8" s="153">
        <v>88000</v>
      </c>
      <c r="AZ8" s="495" t="s">
        <v>90</v>
      </c>
      <c r="BA8" s="154">
        <f>IF(AND($BK$179&gt;=AX8, $BK$179&lt;AY8), ROUNDDOWN(BK179*0.03063, 0), 0)</f>
        <v>0</v>
      </c>
      <c r="BB8" s="148"/>
      <c r="BC8" s="155">
        <v>137000</v>
      </c>
      <c r="BD8" s="156">
        <v>139000</v>
      </c>
      <c r="BE8" s="157">
        <v>6800</v>
      </c>
      <c r="BF8" s="154">
        <f t="shared" ref="BF8:BF42" si="12">IF(AND($BK$179&gt;=BC8, $BK$179&lt;BD8), BE8, 0)</f>
        <v>0</v>
      </c>
      <c r="BG8" s="148"/>
      <c r="BH8" s="155">
        <v>207000</v>
      </c>
      <c r="BI8" s="156">
        <v>209000</v>
      </c>
      <c r="BJ8" s="157">
        <v>23300</v>
      </c>
      <c r="BK8" s="154">
        <f t="shared" ref="BK8:BK39" si="13">IF(AND($BK$179&gt;=BH8, $BK$179&lt;BI8), BJ8, 0)</f>
        <v>0</v>
      </c>
    </row>
    <row r="9" spans="1:63" ht="27" customHeight="1">
      <c r="A9" s="17">
        <v>3</v>
      </c>
      <c r="B9" s="335"/>
      <c r="C9" s="336"/>
      <c r="D9" s="336"/>
      <c r="E9" s="336"/>
      <c r="F9" s="226"/>
      <c r="G9" s="337"/>
      <c r="H9" s="338"/>
      <c r="I9" s="18" t="s">
        <v>11</v>
      </c>
      <c r="J9" s="339"/>
      <c r="K9" s="340"/>
      <c r="L9" s="19"/>
      <c r="M9" s="18" t="s">
        <v>11</v>
      </c>
      <c r="N9" s="20"/>
      <c r="O9" s="341" t="str">
        <f t="shared" si="0"/>
        <v/>
      </c>
      <c r="P9" s="342"/>
      <c r="Q9" s="17">
        <v>19</v>
      </c>
      <c r="R9" s="335"/>
      <c r="S9" s="336"/>
      <c r="T9" s="336"/>
      <c r="U9" s="336"/>
      <c r="V9" s="228"/>
      <c r="W9" s="337"/>
      <c r="X9" s="338"/>
      <c r="Y9" s="18" t="s">
        <v>11</v>
      </c>
      <c r="Z9" s="339"/>
      <c r="AA9" s="340"/>
      <c r="AB9" s="19"/>
      <c r="AC9" s="18" t="s">
        <v>11</v>
      </c>
      <c r="AD9" s="20"/>
      <c r="AE9" s="341" t="str">
        <f t="shared" si="1"/>
        <v/>
      </c>
      <c r="AF9" s="342"/>
      <c r="AH9" s="21">
        <v>3</v>
      </c>
      <c r="AI9" s="22" t="str">
        <f t="shared" si="2"/>
        <v/>
      </c>
      <c r="AJ9" s="12" t="str">
        <f>IF(AN9&gt;TIMEVALUE("8:00"), "実働時間が8時間を越えています", "")</f>
        <v/>
      </c>
      <c r="AK9" s="23">
        <v>19</v>
      </c>
      <c r="AL9" s="22" t="str">
        <f t="shared" si="3"/>
        <v/>
      </c>
      <c r="AM9" s="24" t="str">
        <f t="shared" ref="AM9:AM21" si="14">IF(AR9&gt;TIMEVALUE("8:00"), "実働時間が8時間を越えています", "")</f>
        <v/>
      </c>
      <c r="AN9" s="15">
        <f t="shared" si="4"/>
        <v>0</v>
      </c>
      <c r="AO9" s="16" t="str">
        <f t="shared" si="5"/>
        <v/>
      </c>
      <c r="AP9" s="15">
        <f t="shared" si="6"/>
        <v>0</v>
      </c>
      <c r="AQ9" s="2">
        <f t="shared" si="7"/>
        <v>2</v>
      </c>
      <c r="AR9" s="15">
        <f t="shared" si="8"/>
        <v>0</v>
      </c>
      <c r="AS9" s="16" t="str">
        <f t="shared" si="9"/>
        <v/>
      </c>
      <c r="AT9" s="15">
        <f t="shared" si="10"/>
        <v>0</v>
      </c>
      <c r="AU9" s="2">
        <f t="shared" si="11"/>
        <v>2</v>
      </c>
      <c r="AX9" s="158"/>
      <c r="AY9" s="159"/>
      <c r="AZ9" s="496"/>
      <c r="BA9" s="154"/>
      <c r="BB9" s="148"/>
      <c r="BC9" s="160">
        <v>139000</v>
      </c>
      <c r="BD9" s="161">
        <v>141000</v>
      </c>
      <c r="BE9" s="162">
        <v>7100</v>
      </c>
      <c r="BF9" s="154">
        <f t="shared" si="12"/>
        <v>0</v>
      </c>
      <c r="BG9" s="148"/>
      <c r="BH9" s="160">
        <v>209000</v>
      </c>
      <c r="BI9" s="161">
        <v>211000</v>
      </c>
      <c r="BJ9" s="162">
        <v>23900</v>
      </c>
      <c r="BK9" s="154">
        <f t="shared" si="13"/>
        <v>0</v>
      </c>
    </row>
    <row r="10" spans="1:63" ht="27" customHeight="1">
      <c r="A10" s="17">
        <v>4</v>
      </c>
      <c r="B10" s="335"/>
      <c r="C10" s="336"/>
      <c r="D10" s="336"/>
      <c r="E10" s="336"/>
      <c r="F10" s="226"/>
      <c r="G10" s="337"/>
      <c r="H10" s="338"/>
      <c r="I10" s="18" t="s">
        <v>11</v>
      </c>
      <c r="J10" s="339"/>
      <c r="K10" s="340"/>
      <c r="L10" s="19"/>
      <c r="M10" s="18" t="s">
        <v>11</v>
      </c>
      <c r="N10" s="20"/>
      <c r="O10" s="341" t="str">
        <f t="shared" si="0"/>
        <v/>
      </c>
      <c r="P10" s="342"/>
      <c r="Q10" s="17">
        <v>20</v>
      </c>
      <c r="R10" s="335"/>
      <c r="S10" s="336"/>
      <c r="T10" s="336"/>
      <c r="U10" s="336"/>
      <c r="V10" s="228"/>
      <c r="W10" s="337"/>
      <c r="X10" s="338"/>
      <c r="Y10" s="18" t="s">
        <v>11</v>
      </c>
      <c r="Z10" s="339"/>
      <c r="AA10" s="340"/>
      <c r="AB10" s="19"/>
      <c r="AC10" s="18" t="s">
        <v>11</v>
      </c>
      <c r="AD10" s="20"/>
      <c r="AE10" s="341" t="str">
        <f t="shared" si="1"/>
        <v/>
      </c>
      <c r="AF10" s="342"/>
      <c r="AH10" s="21">
        <v>4</v>
      </c>
      <c r="AI10" s="22" t="str">
        <f t="shared" si="2"/>
        <v/>
      </c>
      <c r="AJ10" s="12" t="str">
        <f>IF(AN10&gt;TIMEVALUE("8:00"), "実働時間が8時間を越えています", "")</f>
        <v/>
      </c>
      <c r="AK10" s="23">
        <v>20</v>
      </c>
      <c r="AL10" s="22" t="str">
        <f t="shared" si="3"/>
        <v/>
      </c>
      <c r="AM10" s="24" t="str">
        <f t="shared" si="14"/>
        <v/>
      </c>
      <c r="AN10" s="15">
        <f t="shared" si="4"/>
        <v>0</v>
      </c>
      <c r="AO10" s="16" t="str">
        <f t="shared" si="5"/>
        <v/>
      </c>
      <c r="AP10" s="15">
        <f t="shared" si="6"/>
        <v>0</v>
      </c>
      <c r="AQ10" s="2">
        <f t="shared" si="7"/>
        <v>2</v>
      </c>
      <c r="AR10" s="15">
        <f t="shared" si="8"/>
        <v>0</v>
      </c>
      <c r="AS10" s="16" t="str">
        <f t="shared" si="9"/>
        <v/>
      </c>
      <c r="AT10" s="15">
        <f t="shared" si="10"/>
        <v>0</v>
      </c>
      <c r="AU10" s="2">
        <f t="shared" si="11"/>
        <v>2</v>
      </c>
      <c r="AX10" s="158"/>
      <c r="AY10" s="159"/>
      <c r="AZ10" s="496"/>
      <c r="BA10" s="154"/>
      <c r="BB10" s="148"/>
      <c r="BC10" s="160">
        <v>141000</v>
      </c>
      <c r="BD10" s="161">
        <v>143000</v>
      </c>
      <c r="BE10" s="162">
        <v>7500</v>
      </c>
      <c r="BF10" s="154">
        <f t="shared" si="12"/>
        <v>0</v>
      </c>
      <c r="BG10" s="148"/>
      <c r="BH10" s="160">
        <v>211000</v>
      </c>
      <c r="BI10" s="161">
        <v>213000</v>
      </c>
      <c r="BJ10" s="162">
        <v>24400</v>
      </c>
      <c r="BK10" s="154">
        <f t="shared" si="13"/>
        <v>0</v>
      </c>
    </row>
    <row r="11" spans="1:63" ht="27" customHeight="1">
      <c r="A11" s="17">
        <v>5</v>
      </c>
      <c r="B11" s="335"/>
      <c r="C11" s="336"/>
      <c r="D11" s="336"/>
      <c r="E11" s="336"/>
      <c r="F11" s="226"/>
      <c r="G11" s="337"/>
      <c r="H11" s="338"/>
      <c r="I11" s="18" t="s">
        <v>11</v>
      </c>
      <c r="J11" s="339"/>
      <c r="K11" s="340"/>
      <c r="L11" s="19"/>
      <c r="M11" s="18" t="s">
        <v>11</v>
      </c>
      <c r="N11" s="20"/>
      <c r="O11" s="341" t="str">
        <f t="shared" si="0"/>
        <v/>
      </c>
      <c r="P11" s="342"/>
      <c r="Q11" s="17">
        <v>21</v>
      </c>
      <c r="R11" s="335"/>
      <c r="S11" s="336"/>
      <c r="T11" s="336"/>
      <c r="U11" s="336"/>
      <c r="V11" s="228"/>
      <c r="W11" s="337"/>
      <c r="X11" s="338"/>
      <c r="Y11" s="18" t="s">
        <v>11</v>
      </c>
      <c r="Z11" s="339"/>
      <c r="AA11" s="340"/>
      <c r="AB11" s="19"/>
      <c r="AC11" s="18" t="s">
        <v>11</v>
      </c>
      <c r="AD11" s="20"/>
      <c r="AE11" s="341" t="str">
        <f t="shared" si="1"/>
        <v/>
      </c>
      <c r="AF11" s="342"/>
      <c r="AH11" s="21">
        <v>5</v>
      </c>
      <c r="AI11" s="22" t="str">
        <f t="shared" si="2"/>
        <v/>
      </c>
      <c r="AJ11" s="12" t="str">
        <f t="shared" ref="AJ11:AJ21" si="15">IF(AN11&gt;TIMEVALUE("8:00"), "実働時間が8時間を越えています", "")</f>
        <v/>
      </c>
      <c r="AK11" s="23">
        <v>21</v>
      </c>
      <c r="AL11" s="22" t="str">
        <f t="shared" si="3"/>
        <v/>
      </c>
      <c r="AM11" s="24" t="str">
        <f t="shared" si="14"/>
        <v/>
      </c>
      <c r="AN11" s="15">
        <f t="shared" si="4"/>
        <v>0</v>
      </c>
      <c r="AO11" s="16" t="str">
        <f t="shared" si="5"/>
        <v/>
      </c>
      <c r="AP11" s="15">
        <f t="shared" si="6"/>
        <v>0</v>
      </c>
      <c r="AQ11" s="2">
        <f t="shared" si="7"/>
        <v>2</v>
      </c>
      <c r="AR11" s="15">
        <f t="shared" si="8"/>
        <v>0</v>
      </c>
      <c r="AS11" s="16" t="str">
        <f t="shared" si="9"/>
        <v/>
      </c>
      <c r="AT11" s="15">
        <f t="shared" si="10"/>
        <v>0</v>
      </c>
      <c r="AU11" s="2">
        <f t="shared" si="11"/>
        <v>2</v>
      </c>
      <c r="AX11" s="158"/>
      <c r="AY11" s="159"/>
      <c r="AZ11" s="496"/>
      <c r="BA11" s="154"/>
      <c r="BB11" s="148"/>
      <c r="BC11" s="160">
        <v>143000</v>
      </c>
      <c r="BD11" s="161">
        <v>145000</v>
      </c>
      <c r="BE11" s="162">
        <v>7800</v>
      </c>
      <c r="BF11" s="154">
        <f t="shared" si="12"/>
        <v>0</v>
      </c>
      <c r="BG11" s="148"/>
      <c r="BH11" s="160">
        <v>213000</v>
      </c>
      <c r="BI11" s="161">
        <v>215000</v>
      </c>
      <c r="BJ11" s="162">
        <v>25000</v>
      </c>
      <c r="BK11" s="154">
        <f t="shared" si="13"/>
        <v>0</v>
      </c>
    </row>
    <row r="12" spans="1:63" ht="27" customHeight="1">
      <c r="A12" s="17">
        <v>6</v>
      </c>
      <c r="B12" s="335"/>
      <c r="C12" s="336"/>
      <c r="D12" s="336"/>
      <c r="E12" s="336"/>
      <c r="F12" s="226"/>
      <c r="G12" s="337"/>
      <c r="H12" s="338"/>
      <c r="I12" s="18" t="s">
        <v>11</v>
      </c>
      <c r="J12" s="339"/>
      <c r="K12" s="340"/>
      <c r="L12" s="19"/>
      <c r="M12" s="18" t="s">
        <v>11</v>
      </c>
      <c r="N12" s="20"/>
      <c r="O12" s="341" t="str">
        <f t="shared" si="0"/>
        <v/>
      </c>
      <c r="P12" s="342"/>
      <c r="Q12" s="17">
        <v>22</v>
      </c>
      <c r="R12" s="335"/>
      <c r="S12" s="336"/>
      <c r="T12" s="336"/>
      <c r="U12" s="336"/>
      <c r="V12" s="228"/>
      <c r="W12" s="337"/>
      <c r="X12" s="338"/>
      <c r="Y12" s="18" t="s">
        <v>11</v>
      </c>
      <c r="Z12" s="339"/>
      <c r="AA12" s="340"/>
      <c r="AB12" s="19"/>
      <c r="AC12" s="18" t="s">
        <v>11</v>
      </c>
      <c r="AD12" s="20"/>
      <c r="AE12" s="341" t="str">
        <f t="shared" si="1"/>
        <v/>
      </c>
      <c r="AF12" s="342"/>
      <c r="AH12" s="21">
        <v>6</v>
      </c>
      <c r="AI12" s="22" t="str">
        <f t="shared" si="2"/>
        <v/>
      </c>
      <c r="AJ12" s="12" t="str">
        <f t="shared" si="15"/>
        <v/>
      </c>
      <c r="AK12" s="23">
        <v>22</v>
      </c>
      <c r="AL12" s="22" t="str">
        <f t="shared" si="3"/>
        <v/>
      </c>
      <c r="AM12" s="24" t="str">
        <f t="shared" si="14"/>
        <v/>
      </c>
      <c r="AN12" s="15">
        <f t="shared" si="4"/>
        <v>0</v>
      </c>
      <c r="AO12" s="16" t="str">
        <f t="shared" si="5"/>
        <v/>
      </c>
      <c r="AP12" s="15">
        <f t="shared" si="6"/>
        <v>0</v>
      </c>
      <c r="AQ12" s="2">
        <f>IF(AND(AN12&gt;=0.270833333,AP12&lt;0.0305555555555556),1,2)</f>
        <v>2</v>
      </c>
      <c r="AR12" s="15">
        <f t="shared" si="8"/>
        <v>0</v>
      </c>
      <c r="AS12" s="16" t="str">
        <f t="shared" si="9"/>
        <v/>
      </c>
      <c r="AT12" s="15">
        <f t="shared" si="10"/>
        <v>0</v>
      </c>
      <c r="AU12" s="2">
        <f t="shared" si="11"/>
        <v>2</v>
      </c>
      <c r="AX12" s="163"/>
      <c r="AY12" s="164"/>
      <c r="AZ12" s="497"/>
      <c r="BA12" s="165"/>
      <c r="BB12" s="148"/>
      <c r="BC12" s="166">
        <v>145000</v>
      </c>
      <c r="BD12" s="167">
        <v>147000</v>
      </c>
      <c r="BE12" s="168">
        <v>8100</v>
      </c>
      <c r="BF12" s="154">
        <f t="shared" si="12"/>
        <v>0</v>
      </c>
      <c r="BG12" s="148"/>
      <c r="BH12" s="166">
        <v>215000</v>
      </c>
      <c r="BI12" s="167">
        <v>217000</v>
      </c>
      <c r="BJ12" s="168">
        <v>25500</v>
      </c>
      <c r="BK12" s="154">
        <f t="shared" si="13"/>
        <v>0</v>
      </c>
    </row>
    <row r="13" spans="1:63" ht="27" customHeight="1">
      <c r="A13" s="17">
        <v>7</v>
      </c>
      <c r="B13" s="335"/>
      <c r="C13" s="336"/>
      <c r="D13" s="336"/>
      <c r="E13" s="336"/>
      <c r="F13" s="226"/>
      <c r="G13" s="337"/>
      <c r="H13" s="338"/>
      <c r="I13" s="18" t="s">
        <v>11</v>
      </c>
      <c r="J13" s="339"/>
      <c r="K13" s="340"/>
      <c r="L13" s="19"/>
      <c r="M13" s="18" t="s">
        <v>11</v>
      </c>
      <c r="N13" s="20"/>
      <c r="O13" s="341" t="str">
        <f t="shared" si="0"/>
        <v/>
      </c>
      <c r="P13" s="342"/>
      <c r="Q13" s="17">
        <v>23</v>
      </c>
      <c r="R13" s="335"/>
      <c r="S13" s="336"/>
      <c r="T13" s="336"/>
      <c r="U13" s="336"/>
      <c r="V13" s="228"/>
      <c r="W13" s="337"/>
      <c r="X13" s="338"/>
      <c r="Y13" s="18" t="s">
        <v>11</v>
      </c>
      <c r="Z13" s="339"/>
      <c r="AA13" s="340"/>
      <c r="AB13" s="19"/>
      <c r="AC13" s="18" t="s">
        <v>11</v>
      </c>
      <c r="AD13" s="20"/>
      <c r="AE13" s="341" t="str">
        <f t="shared" si="1"/>
        <v/>
      </c>
      <c r="AF13" s="342"/>
      <c r="AH13" s="21">
        <v>7</v>
      </c>
      <c r="AI13" s="22" t="str">
        <f t="shared" si="2"/>
        <v/>
      </c>
      <c r="AJ13" s="12" t="str">
        <f t="shared" si="15"/>
        <v/>
      </c>
      <c r="AK13" s="23">
        <v>23</v>
      </c>
      <c r="AL13" s="22" t="str">
        <f t="shared" si="3"/>
        <v/>
      </c>
      <c r="AM13" s="24" t="str">
        <f t="shared" si="14"/>
        <v/>
      </c>
      <c r="AN13" s="15">
        <f t="shared" si="4"/>
        <v>0</v>
      </c>
      <c r="AO13" s="16" t="str">
        <f t="shared" si="5"/>
        <v/>
      </c>
      <c r="AP13" s="15">
        <f t="shared" si="6"/>
        <v>0</v>
      </c>
      <c r="AQ13" s="2">
        <f t="shared" ref="AQ13:AQ22" si="16">IF(AND(AN13&gt;=0.270833333,AP13&lt;0.0305555555555556),1,2)</f>
        <v>2</v>
      </c>
      <c r="AR13" s="15">
        <f t="shared" si="8"/>
        <v>0</v>
      </c>
      <c r="AS13" s="16" t="str">
        <f t="shared" si="9"/>
        <v/>
      </c>
      <c r="AT13" s="15">
        <f t="shared" si="10"/>
        <v>0</v>
      </c>
      <c r="AU13" s="2">
        <f t="shared" si="11"/>
        <v>2</v>
      </c>
      <c r="AX13" s="169">
        <v>88000</v>
      </c>
      <c r="AY13" s="170">
        <v>89000</v>
      </c>
      <c r="AZ13" s="171">
        <v>3200</v>
      </c>
      <c r="BA13" s="154">
        <f t="shared" ref="BA13:BA42" si="17">IF(AND($BK$179&gt;=AX13, $BK$179&lt;AY13), AZ13, 0)</f>
        <v>0</v>
      </c>
      <c r="BB13" s="148"/>
      <c r="BC13" s="155">
        <v>147000</v>
      </c>
      <c r="BD13" s="156">
        <v>149000</v>
      </c>
      <c r="BE13" s="157">
        <v>8400</v>
      </c>
      <c r="BF13" s="154">
        <f t="shared" si="12"/>
        <v>0</v>
      </c>
      <c r="BG13" s="148"/>
      <c r="BH13" s="155">
        <v>217000</v>
      </c>
      <c r="BI13" s="156">
        <v>219000</v>
      </c>
      <c r="BJ13" s="157">
        <v>26100</v>
      </c>
      <c r="BK13" s="154">
        <f t="shared" si="13"/>
        <v>0</v>
      </c>
    </row>
    <row r="14" spans="1:63" ht="27" customHeight="1">
      <c r="A14" s="17">
        <v>8</v>
      </c>
      <c r="B14" s="335"/>
      <c r="C14" s="336"/>
      <c r="D14" s="336"/>
      <c r="E14" s="336"/>
      <c r="F14" s="226"/>
      <c r="G14" s="337"/>
      <c r="H14" s="338"/>
      <c r="I14" s="18" t="s">
        <v>11</v>
      </c>
      <c r="J14" s="339"/>
      <c r="K14" s="340"/>
      <c r="L14" s="19"/>
      <c r="M14" s="18" t="s">
        <v>11</v>
      </c>
      <c r="N14" s="20"/>
      <c r="O14" s="341" t="str">
        <f t="shared" si="0"/>
        <v/>
      </c>
      <c r="P14" s="342"/>
      <c r="Q14" s="17">
        <v>24</v>
      </c>
      <c r="R14" s="335"/>
      <c r="S14" s="336"/>
      <c r="T14" s="336"/>
      <c r="U14" s="336"/>
      <c r="V14" s="228"/>
      <c r="W14" s="337"/>
      <c r="X14" s="338"/>
      <c r="Y14" s="18" t="s">
        <v>11</v>
      </c>
      <c r="Z14" s="339"/>
      <c r="AA14" s="340"/>
      <c r="AB14" s="19"/>
      <c r="AC14" s="18" t="s">
        <v>11</v>
      </c>
      <c r="AD14" s="20"/>
      <c r="AE14" s="341" t="str">
        <f t="shared" si="1"/>
        <v/>
      </c>
      <c r="AF14" s="342"/>
      <c r="AH14" s="21">
        <v>8</v>
      </c>
      <c r="AI14" s="22" t="str">
        <f t="shared" si="2"/>
        <v/>
      </c>
      <c r="AJ14" s="12" t="str">
        <f t="shared" si="15"/>
        <v/>
      </c>
      <c r="AK14" s="23">
        <v>24</v>
      </c>
      <c r="AL14" s="22" t="str">
        <f t="shared" si="3"/>
        <v/>
      </c>
      <c r="AM14" s="24" t="str">
        <f t="shared" si="14"/>
        <v/>
      </c>
      <c r="AN14" s="15">
        <f t="shared" si="4"/>
        <v>0</v>
      </c>
      <c r="AO14" s="16" t="str">
        <f t="shared" si="5"/>
        <v/>
      </c>
      <c r="AP14" s="15">
        <f t="shared" si="6"/>
        <v>0</v>
      </c>
      <c r="AQ14" s="2">
        <f t="shared" si="16"/>
        <v>2</v>
      </c>
      <c r="AR14" s="15">
        <f t="shared" si="8"/>
        <v>0</v>
      </c>
      <c r="AS14" s="16" t="str">
        <f t="shared" si="9"/>
        <v/>
      </c>
      <c r="AT14" s="15">
        <f t="shared" si="10"/>
        <v>0</v>
      </c>
      <c r="AU14" s="2">
        <f t="shared" si="11"/>
        <v>2</v>
      </c>
      <c r="AX14" s="160">
        <v>89000</v>
      </c>
      <c r="AY14" s="161">
        <v>90000</v>
      </c>
      <c r="AZ14" s="162">
        <v>3200</v>
      </c>
      <c r="BA14" s="154">
        <f t="shared" si="17"/>
        <v>0</v>
      </c>
      <c r="BB14" s="148"/>
      <c r="BC14" s="160">
        <v>149000</v>
      </c>
      <c r="BD14" s="161">
        <v>151000</v>
      </c>
      <c r="BE14" s="162">
        <v>8700</v>
      </c>
      <c r="BF14" s="154">
        <f t="shared" si="12"/>
        <v>0</v>
      </c>
      <c r="BG14" s="148"/>
      <c r="BH14" s="160">
        <v>219000</v>
      </c>
      <c r="BI14" s="161">
        <v>221000</v>
      </c>
      <c r="BJ14" s="162">
        <v>26800</v>
      </c>
      <c r="BK14" s="154">
        <f t="shared" si="13"/>
        <v>0</v>
      </c>
    </row>
    <row r="15" spans="1:63" ht="27" customHeight="1">
      <c r="A15" s="17">
        <v>9</v>
      </c>
      <c r="B15" s="335"/>
      <c r="C15" s="336"/>
      <c r="D15" s="336"/>
      <c r="E15" s="336"/>
      <c r="F15" s="226"/>
      <c r="G15" s="337"/>
      <c r="H15" s="338"/>
      <c r="I15" s="18" t="s">
        <v>11</v>
      </c>
      <c r="J15" s="339"/>
      <c r="K15" s="340"/>
      <c r="L15" s="19"/>
      <c r="M15" s="18" t="s">
        <v>11</v>
      </c>
      <c r="N15" s="20"/>
      <c r="O15" s="341" t="str">
        <f t="shared" si="0"/>
        <v/>
      </c>
      <c r="P15" s="342"/>
      <c r="Q15" s="17">
        <v>25</v>
      </c>
      <c r="R15" s="335"/>
      <c r="S15" s="336"/>
      <c r="T15" s="336"/>
      <c r="U15" s="336"/>
      <c r="V15" s="228"/>
      <c r="W15" s="337"/>
      <c r="X15" s="338"/>
      <c r="Y15" s="18" t="s">
        <v>11</v>
      </c>
      <c r="Z15" s="339"/>
      <c r="AA15" s="340"/>
      <c r="AB15" s="19"/>
      <c r="AC15" s="18" t="s">
        <v>11</v>
      </c>
      <c r="AD15" s="20"/>
      <c r="AE15" s="341" t="str">
        <f t="shared" si="1"/>
        <v/>
      </c>
      <c r="AF15" s="342"/>
      <c r="AH15" s="21">
        <v>9</v>
      </c>
      <c r="AI15" s="22" t="str">
        <f t="shared" si="2"/>
        <v/>
      </c>
      <c r="AJ15" s="12" t="str">
        <f t="shared" si="15"/>
        <v/>
      </c>
      <c r="AK15" s="23">
        <v>25</v>
      </c>
      <c r="AL15" s="22" t="str">
        <f t="shared" si="3"/>
        <v/>
      </c>
      <c r="AM15" s="24" t="str">
        <f t="shared" si="14"/>
        <v/>
      </c>
      <c r="AN15" s="15">
        <f t="shared" si="4"/>
        <v>0</v>
      </c>
      <c r="AO15" s="16" t="str">
        <f t="shared" si="5"/>
        <v/>
      </c>
      <c r="AP15" s="15">
        <f t="shared" si="6"/>
        <v>0</v>
      </c>
      <c r="AQ15" s="2">
        <f t="shared" si="16"/>
        <v>2</v>
      </c>
      <c r="AR15" s="15">
        <f t="shared" si="8"/>
        <v>0</v>
      </c>
      <c r="AS15" s="16" t="str">
        <f t="shared" si="9"/>
        <v/>
      </c>
      <c r="AT15" s="15">
        <f t="shared" si="10"/>
        <v>0</v>
      </c>
      <c r="AU15" s="2">
        <f t="shared" si="11"/>
        <v>2</v>
      </c>
      <c r="AX15" s="160">
        <v>90000</v>
      </c>
      <c r="AY15" s="161">
        <v>91000</v>
      </c>
      <c r="AZ15" s="162">
        <v>3200</v>
      </c>
      <c r="BA15" s="154">
        <f t="shared" si="17"/>
        <v>0</v>
      </c>
      <c r="BB15" s="148"/>
      <c r="BC15" s="160">
        <v>151000</v>
      </c>
      <c r="BD15" s="161">
        <v>153000</v>
      </c>
      <c r="BE15" s="162">
        <v>9000</v>
      </c>
      <c r="BF15" s="154">
        <f t="shared" si="12"/>
        <v>0</v>
      </c>
      <c r="BG15" s="148"/>
      <c r="BH15" s="160">
        <v>221000</v>
      </c>
      <c r="BI15" s="161">
        <v>224000</v>
      </c>
      <c r="BJ15" s="162">
        <v>27400</v>
      </c>
      <c r="BK15" s="154">
        <f t="shared" si="13"/>
        <v>0</v>
      </c>
    </row>
    <row r="16" spans="1:63" ht="27" customHeight="1">
      <c r="A16" s="17">
        <v>10</v>
      </c>
      <c r="B16" s="335"/>
      <c r="C16" s="336"/>
      <c r="D16" s="336"/>
      <c r="E16" s="336"/>
      <c r="F16" s="226"/>
      <c r="G16" s="337"/>
      <c r="H16" s="338"/>
      <c r="I16" s="18" t="s">
        <v>11</v>
      </c>
      <c r="J16" s="339"/>
      <c r="K16" s="340"/>
      <c r="L16" s="19"/>
      <c r="M16" s="18" t="s">
        <v>11</v>
      </c>
      <c r="N16" s="20"/>
      <c r="O16" s="341" t="str">
        <f t="shared" si="0"/>
        <v/>
      </c>
      <c r="P16" s="342"/>
      <c r="Q16" s="17">
        <v>26</v>
      </c>
      <c r="R16" s="335"/>
      <c r="S16" s="336"/>
      <c r="T16" s="336"/>
      <c r="U16" s="336"/>
      <c r="V16" s="228"/>
      <c r="W16" s="337"/>
      <c r="X16" s="338"/>
      <c r="Y16" s="18" t="s">
        <v>11</v>
      </c>
      <c r="Z16" s="339"/>
      <c r="AA16" s="340"/>
      <c r="AB16" s="19"/>
      <c r="AC16" s="18" t="s">
        <v>11</v>
      </c>
      <c r="AD16" s="20"/>
      <c r="AE16" s="341" t="str">
        <f t="shared" si="1"/>
        <v/>
      </c>
      <c r="AF16" s="342"/>
      <c r="AH16" s="21">
        <v>10</v>
      </c>
      <c r="AI16" s="22" t="str">
        <f t="shared" si="2"/>
        <v/>
      </c>
      <c r="AJ16" s="12" t="str">
        <f t="shared" si="15"/>
        <v/>
      </c>
      <c r="AK16" s="23">
        <v>26</v>
      </c>
      <c r="AL16" s="22" t="str">
        <f t="shared" si="3"/>
        <v/>
      </c>
      <c r="AM16" s="24" t="str">
        <f t="shared" si="14"/>
        <v/>
      </c>
      <c r="AN16" s="15">
        <f t="shared" si="4"/>
        <v>0</v>
      </c>
      <c r="AO16" s="16" t="str">
        <f t="shared" si="5"/>
        <v/>
      </c>
      <c r="AP16" s="15">
        <f t="shared" si="6"/>
        <v>0</v>
      </c>
      <c r="AQ16" s="2">
        <f t="shared" si="16"/>
        <v>2</v>
      </c>
      <c r="AR16" s="15">
        <f t="shared" si="8"/>
        <v>0</v>
      </c>
      <c r="AS16" s="16" t="str">
        <f t="shared" si="9"/>
        <v/>
      </c>
      <c r="AT16" s="15">
        <f t="shared" si="10"/>
        <v>0</v>
      </c>
      <c r="AU16" s="2">
        <f t="shared" si="11"/>
        <v>2</v>
      </c>
      <c r="AX16" s="160">
        <v>91000</v>
      </c>
      <c r="AY16" s="161">
        <v>92000</v>
      </c>
      <c r="AZ16" s="162">
        <v>3200</v>
      </c>
      <c r="BA16" s="154">
        <f t="shared" si="17"/>
        <v>0</v>
      </c>
      <c r="BB16" s="148"/>
      <c r="BC16" s="160">
        <v>153000</v>
      </c>
      <c r="BD16" s="161">
        <v>155000</v>
      </c>
      <c r="BE16" s="162">
        <v>9300</v>
      </c>
      <c r="BF16" s="154">
        <f t="shared" si="12"/>
        <v>0</v>
      </c>
      <c r="BG16" s="148"/>
      <c r="BH16" s="160">
        <v>224000</v>
      </c>
      <c r="BI16" s="161">
        <v>227000</v>
      </c>
      <c r="BJ16" s="162">
        <v>28400</v>
      </c>
      <c r="BK16" s="154">
        <f t="shared" si="13"/>
        <v>0</v>
      </c>
    </row>
    <row r="17" spans="1:63" ht="27" customHeight="1">
      <c r="A17" s="17">
        <v>11</v>
      </c>
      <c r="B17" s="335"/>
      <c r="C17" s="336"/>
      <c r="D17" s="336"/>
      <c r="E17" s="336"/>
      <c r="F17" s="226"/>
      <c r="G17" s="337"/>
      <c r="H17" s="338"/>
      <c r="I17" s="18" t="s">
        <v>11</v>
      </c>
      <c r="J17" s="339"/>
      <c r="K17" s="340"/>
      <c r="L17" s="19"/>
      <c r="M17" s="18" t="s">
        <v>11</v>
      </c>
      <c r="N17" s="20"/>
      <c r="O17" s="341" t="str">
        <f t="shared" si="0"/>
        <v/>
      </c>
      <c r="P17" s="342"/>
      <c r="Q17" s="17">
        <v>27</v>
      </c>
      <c r="R17" s="335"/>
      <c r="S17" s="336"/>
      <c r="T17" s="336"/>
      <c r="U17" s="336"/>
      <c r="V17" s="228"/>
      <c r="W17" s="337"/>
      <c r="X17" s="338"/>
      <c r="Y17" s="18" t="s">
        <v>11</v>
      </c>
      <c r="Z17" s="339"/>
      <c r="AA17" s="340"/>
      <c r="AB17" s="19"/>
      <c r="AC17" s="18" t="s">
        <v>11</v>
      </c>
      <c r="AD17" s="20"/>
      <c r="AE17" s="341" t="str">
        <f t="shared" si="1"/>
        <v/>
      </c>
      <c r="AF17" s="342"/>
      <c r="AH17" s="21">
        <v>11</v>
      </c>
      <c r="AI17" s="22" t="str">
        <f t="shared" si="2"/>
        <v/>
      </c>
      <c r="AJ17" s="12" t="str">
        <f t="shared" si="15"/>
        <v/>
      </c>
      <c r="AK17" s="23">
        <v>27</v>
      </c>
      <c r="AL17" s="22" t="str">
        <f t="shared" si="3"/>
        <v/>
      </c>
      <c r="AM17" s="24" t="str">
        <f t="shared" si="14"/>
        <v/>
      </c>
      <c r="AN17" s="15">
        <f t="shared" si="4"/>
        <v>0</v>
      </c>
      <c r="AO17" s="16" t="str">
        <f t="shared" si="5"/>
        <v/>
      </c>
      <c r="AP17" s="15">
        <f t="shared" si="6"/>
        <v>0</v>
      </c>
      <c r="AQ17" s="2">
        <f t="shared" si="16"/>
        <v>2</v>
      </c>
      <c r="AR17" s="15">
        <f t="shared" si="8"/>
        <v>0</v>
      </c>
      <c r="AS17" s="16" t="str">
        <f t="shared" si="9"/>
        <v/>
      </c>
      <c r="AT17" s="15">
        <f t="shared" si="10"/>
        <v>0</v>
      </c>
      <c r="AU17" s="2">
        <f t="shared" si="11"/>
        <v>2</v>
      </c>
      <c r="AX17" s="166">
        <v>92000</v>
      </c>
      <c r="AY17" s="167">
        <v>93000</v>
      </c>
      <c r="AZ17" s="168">
        <v>3300</v>
      </c>
      <c r="BA17" s="154">
        <f t="shared" si="17"/>
        <v>0</v>
      </c>
      <c r="BB17" s="148"/>
      <c r="BC17" s="166">
        <v>155000</v>
      </c>
      <c r="BD17" s="167">
        <v>157000</v>
      </c>
      <c r="BE17" s="168">
        <v>9600</v>
      </c>
      <c r="BF17" s="154">
        <f t="shared" si="12"/>
        <v>0</v>
      </c>
      <c r="BG17" s="148"/>
      <c r="BH17" s="166">
        <v>227000</v>
      </c>
      <c r="BI17" s="167">
        <v>230000</v>
      </c>
      <c r="BJ17" s="168">
        <v>29300</v>
      </c>
      <c r="BK17" s="154">
        <f t="shared" si="13"/>
        <v>0</v>
      </c>
    </row>
    <row r="18" spans="1:63" ht="27" customHeight="1">
      <c r="A18" s="17">
        <v>12</v>
      </c>
      <c r="B18" s="335"/>
      <c r="C18" s="336"/>
      <c r="D18" s="336"/>
      <c r="E18" s="336"/>
      <c r="F18" s="226"/>
      <c r="G18" s="337"/>
      <c r="H18" s="338"/>
      <c r="I18" s="18" t="s">
        <v>11</v>
      </c>
      <c r="J18" s="339"/>
      <c r="K18" s="340"/>
      <c r="L18" s="19"/>
      <c r="M18" s="18" t="s">
        <v>11</v>
      </c>
      <c r="N18" s="20"/>
      <c r="O18" s="341" t="str">
        <f t="shared" si="0"/>
        <v/>
      </c>
      <c r="P18" s="342"/>
      <c r="Q18" s="17">
        <v>28</v>
      </c>
      <c r="R18" s="335"/>
      <c r="S18" s="336"/>
      <c r="T18" s="336"/>
      <c r="U18" s="336"/>
      <c r="V18" s="228"/>
      <c r="W18" s="337"/>
      <c r="X18" s="338"/>
      <c r="Y18" s="18" t="s">
        <v>11</v>
      </c>
      <c r="Z18" s="339"/>
      <c r="AA18" s="340"/>
      <c r="AB18" s="19"/>
      <c r="AC18" s="18" t="s">
        <v>11</v>
      </c>
      <c r="AD18" s="20"/>
      <c r="AE18" s="341" t="str">
        <f t="shared" si="1"/>
        <v/>
      </c>
      <c r="AF18" s="342"/>
      <c r="AH18" s="21">
        <v>12</v>
      </c>
      <c r="AI18" s="22" t="str">
        <f t="shared" si="2"/>
        <v/>
      </c>
      <c r="AJ18" s="12" t="str">
        <f t="shared" si="15"/>
        <v/>
      </c>
      <c r="AK18" s="23">
        <v>28</v>
      </c>
      <c r="AL18" s="22" t="str">
        <f t="shared" si="3"/>
        <v/>
      </c>
      <c r="AM18" s="24" t="str">
        <f t="shared" si="14"/>
        <v/>
      </c>
      <c r="AN18" s="15">
        <f t="shared" si="4"/>
        <v>0</v>
      </c>
      <c r="AO18" s="16" t="str">
        <f t="shared" si="5"/>
        <v/>
      </c>
      <c r="AP18" s="15">
        <f t="shared" si="6"/>
        <v>0</v>
      </c>
      <c r="AQ18" s="2">
        <f t="shared" si="16"/>
        <v>2</v>
      </c>
      <c r="AR18" s="15">
        <f t="shared" si="8"/>
        <v>0</v>
      </c>
      <c r="AS18" s="16" t="str">
        <f t="shared" si="9"/>
        <v/>
      </c>
      <c r="AT18" s="15">
        <f t="shared" si="10"/>
        <v>0</v>
      </c>
      <c r="AU18" s="2">
        <f t="shared" si="11"/>
        <v>2</v>
      </c>
      <c r="AX18" s="155">
        <v>93000</v>
      </c>
      <c r="AY18" s="156">
        <v>94000</v>
      </c>
      <c r="AZ18" s="157">
        <v>3300</v>
      </c>
      <c r="BA18" s="154">
        <f t="shared" si="17"/>
        <v>0</v>
      </c>
      <c r="BB18" s="148"/>
      <c r="BC18" s="155">
        <v>157000</v>
      </c>
      <c r="BD18" s="156">
        <v>159000</v>
      </c>
      <c r="BE18" s="157">
        <v>9900</v>
      </c>
      <c r="BF18" s="154">
        <f t="shared" si="12"/>
        <v>0</v>
      </c>
      <c r="BG18" s="148"/>
      <c r="BH18" s="155">
        <v>230000</v>
      </c>
      <c r="BI18" s="156">
        <v>233000</v>
      </c>
      <c r="BJ18" s="157">
        <v>30300</v>
      </c>
      <c r="BK18" s="154">
        <f t="shared" si="13"/>
        <v>0</v>
      </c>
    </row>
    <row r="19" spans="1:63" ht="27" customHeight="1">
      <c r="A19" s="17">
        <v>13</v>
      </c>
      <c r="B19" s="335"/>
      <c r="C19" s="336"/>
      <c r="D19" s="336"/>
      <c r="E19" s="336"/>
      <c r="F19" s="226"/>
      <c r="G19" s="337"/>
      <c r="H19" s="338"/>
      <c r="I19" s="18" t="s">
        <v>11</v>
      </c>
      <c r="J19" s="339"/>
      <c r="K19" s="340"/>
      <c r="L19" s="19"/>
      <c r="M19" s="18" t="s">
        <v>11</v>
      </c>
      <c r="N19" s="20"/>
      <c r="O19" s="341" t="str">
        <f t="shared" si="0"/>
        <v/>
      </c>
      <c r="P19" s="342"/>
      <c r="Q19" s="17">
        <v>29</v>
      </c>
      <c r="R19" s="335"/>
      <c r="S19" s="336"/>
      <c r="T19" s="336"/>
      <c r="U19" s="336"/>
      <c r="V19" s="228"/>
      <c r="W19" s="337"/>
      <c r="X19" s="338"/>
      <c r="Y19" s="18" t="s">
        <v>11</v>
      </c>
      <c r="Z19" s="339"/>
      <c r="AA19" s="340"/>
      <c r="AB19" s="19"/>
      <c r="AC19" s="18" t="s">
        <v>11</v>
      </c>
      <c r="AD19" s="20"/>
      <c r="AE19" s="341" t="str">
        <f t="shared" si="1"/>
        <v/>
      </c>
      <c r="AF19" s="342"/>
      <c r="AH19" s="21">
        <v>13</v>
      </c>
      <c r="AI19" s="22" t="str">
        <f t="shared" si="2"/>
        <v/>
      </c>
      <c r="AJ19" s="12" t="str">
        <f t="shared" si="15"/>
        <v/>
      </c>
      <c r="AK19" s="23">
        <v>29</v>
      </c>
      <c r="AL19" s="22" t="str">
        <f t="shared" si="3"/>
        <v/>
      </c>
      <c r="AM19" s="24" t="str">
        <f t="shared" si="14"/>
        <v/>
      </c>
      <c r="AN19" s="15">
        <f t="shared" si="4"/>
        <v>0</v>
      </c>
      <c r="AO19" s="16" t="str">
        <f t="shared" si="5"/>
        <v/>
      </c>
      <c r="AP19" s="15">
        <f t="shared" si="6"/>
        <v>0</v>
      </c>
      <c r="AQ19" s="2">
        <f t="shared" si="16"/>
        <v>2</v>
      </c>
      <c r="AR19" s="15">
        <f t="shared" si="8"/>
        <v>0</v>
      </c>
      <c r="AS19" s="16" t="str">
        <f t="shared" si="9"/>
        <v/>
      </c>
      <c r="AT19" s="15">
        <f t="shared" si="10"/>
        <v>0</v>
      </c>
      <c r="AU19" s="2">
        <f t="shared" si="11"/>
        <v>2</v>
      </c>
      <c r="AX19" s="160">
        <v>94000</v>
      </c>
      <c r="AY19" s="161">
        <v>95000</v>
      </c>
      <c r="AZ19" s="162">
        <v>3300</v>
      </c>
      <c r="BA19" s="154">
        <f t="shared" si="17"/>
        <v>0</v>
      </c>
      <c r="BB19" s="148"/>
      <c r="BC19" s="160">
        <v>159000</v>
      </c>
      <c r="BD19" s="161">
        <v>161000</v>
      </c>
      <c r="BE19" s="162">
        <v>10200</v>
      </c>
      <c r="BF19" s="154">
        <f t="shared" si="12"/>
        <v>0</v>
      </c>
      <c r="BG19" s="148"/>
      <c r="BH19" s="160">
        <v>233000</v>
      </c>
      <c r="BI19" s="161">
        <v>236000</v>
      </c>
      <c r="BJ19" s="162">
        <v>31300</v>
      </c>
      <c r="BK19" s="154">
        <f t="shared" si="13"/>
        <v>0</v>
      </c>
    </row>
    <row r="20" spans="1:63" ht="27" customHeight="1">
      <c r="A20" s="17">
        <v>14</v>
      </c>
      <c r="B20" s="335"/>
      <c r="C20" s="336"/>
      <c r="D20" s="336"/>
      <c r="E20" s="336"/>
      <c r="F20" s="226"/>
      <c r="G20" s="337"/>
      <c r="H20" s="338"/>
      <c r="I20" s="18" t="s">
        <v>11</v>
      </c>
      <c r="J20" s="339"/>
      <c r="K20" s="340"/>
      <c r="L20" s="19"/>
      <c r="M20" s="18" t="s">
        <v>11</v>
      </c>
      <c r="N20" s="20"/>
      <c r="O20" s="341" t="str">
        <f t="shared" si="0"/>
        <v/>
      </c>
      <c r="P20" s="342"/>
      <c r="Q20" s="17">
        <v>30</v>
      </c>
      <c r="R20" s="335"/>
      <c r="S20" s="336"/>
      <c r="T20" s="336"/>
      <c r="U20" s="336"/>
      <c r="V20" s="228"/>
      <c r="W20" s="337"/>
      <c r="X20" s="338"/>
      <c r="Y20" s="18" t="s">
        <v>11</v>
      </c>
      <c r="Z20" s="339"/>
      <c r="AA20" s="340"/>
      <c r="AB20" s="19"/>
      <c r="AC20" s="18" t="s">
        <v>11</v>
      </c>
      <c r="AD20" s="20"/>
      <c r="AE20" s="341" t="str">
        <f t="shared" si="1"/>
        <v/>
      </c>
      <c r="AF20" s="342"/>
      <c r="AH20" s="21">
        <v>14</v>
      </c>
      <c r="AI20" s="22" t="str">
        <f t="shared" si="2"/>
        <v/>
      </c>
      <c r="AJ20" s="12" t="str">
        <f t="shared" si="15"/>
        <v/>
      </c>
      <c r="AK20" s="23">
        <v>30</v>
      </c>
      <c r="AL20" s="22" t="str">
        <f t="shared" si="3"/>
        <v/>
      </c>
      <c r="AM20" s="24" t="str">
        <f t="shared" si="14"/>
        <v/>
      </c>
      <c r="AN20" s="15">
        <f t="shared" si="4"/>
        <v>0</v>
      </c>
      <c r="AO20" s="16" t="str">
        <f t="shared" si="5"/>
        <v/>
      </c>
      <c r="AP20" s="15">
        <f t="shared" si="6"/>
        <v>0</v>
      </c>
      <c r="AQ20" s="2">
        <f t="shared" si="16"/>
        <v>2</v>
      </c>
      <c r="AR20" s="15">
        <f t="shared" si="8"/>
        <v>0</v>
      </c>
      <c r="AS20" s="16" t="str">
        <f t="shared" si="9"/>
        <v/>
      </c>
      <c r="AT20" s="15">
        <f t="shared" si="10"/>
        <v>0</v>
      </c>
      <c r="AU20" s="2">
        <f t="shared" si="11"/>
        <v>2</v>
      </c>
      <c r="AX20" s="160">
        <v>95000</v>
      </c>
      <c r="AY20" s="161">
        <v>96000</v>
      </c>
      <c r="AZ20" s="162">
        <v>3400</v>
      </c>
      <c r="BA20" s="154">
        <f t="shared" si="17"/>
        <v>0</v>
      </c>
      <c r="BB20" s="148"/>
      <c r="BC20" s="160">
        <v>161000</v>
      </c>
      <c r="BD20" s="161">
        <v>163000</v>
      </c>
      <c r="BE20" s="162">
        <v>10500</v>
      </c>
      <c r="BF20" s="154">
        <f t="shared" si="12"/>
        <v>0</v>
      </c>
      <c r="BG20" s="148"/>
      <c r="BH20" s="160">
        <v>236000</v>
      </c>
      <c r="BI20" s="161">
        <v>239000</v>
      </c>
      <c r="BJ20" s="162">
        <v>32400</v>
      </c>
      <c r="BK20" s="154">
        <f t="shared" si="13"/>
        <v>0</v>
      </c>
    </row>
    <row r="21" spans="1:63" ht="27" customHeight="1" thickBot="1">
      <c r="A21" s="17">
        <v>15</v>
      </c>
      <c r="B21" s="335"/>
      <c r="C21" s="336"/>
      <c r="D21" s="336"/>
      <c r="E21" s="336"/>
      <c r="F21" s="226"/>
      <c r="G21" s="337"/>
      <c r="H21" s="338"/>
      <c r="I21" s="18" t="s">
        <v>11</v>
      </c>
      <c r="J21" s="339"/>
      <c r="K21" s="340"/>
      <c r="L21" s="19"/>
      <c r="M21" s="18" t="s">
        <v>11</v>
      </c>
      <c r="N21" s="20"/>
      <c r="O21" s="341" t="str">
        <f t="shared" si="0"/>
        <v/>
      </c>
      <c r="P21" s="342"/>
      <c r="Q21" s="25">
        <v>31</v>
      </c>
      <c r="R21" s="351"/>
      <c r="S21" s="352"/>
      <c r="T21" s="352"/>
      <c r="U21" s="352"/>
      <c r="V21" s="229"/>
      <c r="W21" s="353"/>
      <c r="X21" s="354"/>
      <c r="Y21" s="27" t="s">
        <v>11</v>
      </c>
      <c r="Z21" s="355"/>
      <c r="AA21" s="356"/>
      <c r="AB21" s="235"/>
      <c r="AC21" s="27" t="s">
        <v>11</v>
      </c>
      <c r="AD21" s="236"/>
      <c r="AE21" s="357" t="str">
        <f t="shared" si="1"/>
        <v/>
      </c>
      <c r="AF21" s="358"/>
      <c r="AH21" s="21">
        <v>15</v>
      </c>
      <c r="AI21" s="22" t="str">
        <f t="shared" si="2"/>
        <v/>
      </c>
      <c r="AJ21" s="12" t="str">
        <f t="shared" si="15"/>
        <v/>
      </c>
      <c r="AK21" s="23">
        <v>31</v>
      </c>
      <c r="AL21" s="22" t="str">
        <f t="shared" si="3"/>
        <v/>
      </c>
      <c r="AM21" s="24" t="str">
        <f t="shared" si="14"/>
        <v/>
      </c>
      <c r="AN21" s="15">
        <f t="shared" si="4"/>
        <v>0</v>
      </c>
      <c r="AO21" s="16" t="str">
        <f t="shared" si="5"/>
        <v/>
      </c>
      <c r="AP21" s="15">
        <f>N21-L21</f>
        <v>0</v>
      </c>
      <c r="AQ21" s="2">
        <f t="shared" si="16"/>
        <v>2</v>
      </c>
      <c r="AR21" s="15">
        <f t="shared" si="8"/>
        <v>0</v>
      </c>
      <c r="AS21" s="16" t="str">
        <f t="shared" si="9"/>
        <v/>
      </c>
      <c r="AT21" s="15">
        <f t="shared" si="10"/>
        <v>0</v>
      </c>
      <c r="AU21" s="2">
        <f t="shared" si="11"/>
        <v>2</v>
      </c>
      <c r="AX21" s="160">
        <v>96000</v>
      </c>
      <c r="AY21" s="161">
        <v>97000</v>
      </c>
      <c r="AZ21" s="162">
        <v>3400</v>
      </c>
      <c r="BA21" s="154">
        <f t="shared" si="17"/>
        <v>0</v>
      </c>
      <c r="BB21" s="148"/>
      <c r="BC21" s="160">
        <v>163000</v>
      </c>
      <c r="BD21" s="161">
        <v>165000</v>
      </c>
      <c r="BE21" s="162">
        <v>10800</v>
      </c>
      <c r="BF21" s="154">
        <f t="shared" si="12"/>
        <v>0</v>
      </c>
      <c r="BG21" s="148"/>
      <c r="BH21" s="160">
        <v>239000</v>
      </c>
      <c r="BI21" s="161">
        <v>242000</v>
      </c>
      <c r="BJ21" s="162">
        <v>33400</v>
      </c>
      <c r="BK21" s="154">
        <f t="shared" si="13"/>
        <v>0</v>
      </c>
    </row>
    <row r="22" spans="1:63" ht="27" customHeight="1" thickBot="1">
      <c r="A22" s="26">
        <v>16</v>
      </c>
      <c r="B22" s="351"/>
      <c r="C22" s="352"/>
      <c r="D22" s="352"/>
      <c r="E22" s="352"/>
      <c r="F22" s="227"/>
      <c r="G22" s="353"/>
      <c r="H22" s="354"/>
      <c r="I22" s="27" t="s">
        <v>11</v>
      </c>
      <c r="J22" s="355"/>
      <c r="K22" s="356"/>
      <c r="L22" s="235"/>
      <c r="M22" s="27" t="s">
        <v>11</v>
      </c>
      <c r="N22" s="236"/>
      <c r="O22" s="357" t="str">
        <f t="shared" si="0"/>
        <v/>
      </c>
      <c r="P22" s="358"/>
      <c r="Q22" s="397" t="s">
        <v>12</v>
      </c>
      <c r="R22" s="300"/>
      <c r="S22" s="398"/>
      <c r="T22" s="402" t="s">
        <v>13</v>
      </c>
      <c r="U22" s="402"/>
      <c r="V22" s="402"/>
      <c r="W22" s="379"/>
      <c r="X22" s="380"/>
      <c r="Y22" s="380"/>
      <c r="Z22" s="28" t="s">
        <v>14</v>
      </c>
      <c r="AA22" s="29" t="s">
        <v>15</v>
      </c>
      <c r="AB22" s="381">
        <f>W22*24*W23</f>
        <v>0</v>
      </c>
      <c r="AC22" s="381"/>
      <c r="AD22" s="381"/>
      <c r="AE22" s="383" t="s">
        <v>14</v>
      </c>
      <c r="AF22" s="384"/>
      <c r="AH22" s="30">
        <v>16</v>
      </c>
      <c r="AI22" s="31" t="str">
        <f t="shared" si="2"/>
        <v/>
      </c>
      <c r="AJ22" s="32" t="str">
        <f>IF(AN22&gt;TIMEVALUE("8:00"), "実働時間が8時間を越えています", "")</f>
        <v/>
      </c>
      <c r="AK22" s="33"/>
      <c r="AL22" s="31" t="str">
        <f t="shared" si="3"/>
        <v/>
      </c>
      <c r="AM22" s="34"/>
      <c r="AN22" s="15">
        <f t="shared" si="4"/>
        <v>0</v>
      </c>
      <c r="AO22" s="16" t="str">
        <f t="shared" si="5"/>
        <v/>
      </c>
      <c r="AP22" s="15">
        <f t="shared" si="6"/>
        <v>0</v>
      </c>
      <c r="AQ22" s="2">
        <f t="shared" si="16"/>
        <v>2</v>
      </c>
      <c r="AR22" s="16"/>
      <c r="AS22" s="16"/>
      <c r="AT22" s="16"/>
      <c r="AX22" s="166">
        <v>97000</v>
      </c>
      <c r="AY22" s="167">
        <v>98000</v>
      </c>
      <c r="AZ22" s="168">
        <v>3500</v>
      </c>
      <c r="BA22" s="154">
        <f t="shared" si="17"/>
        <v>0</v>
      </c>
      <c r="BB22" s="148"/>
      <c r="BC22" s="166">
        <v>165000</v>
      </c>
      <c r="BD22" s="167">
        <v>167000</v>
      </c>
      <c r="BE22" s="168">
        <v>11100</v>
      </c>
      <c r="BF22" s="154">
        <f t="shared" si="12"/>
        <v>0</v>
      </c>
      <c r="BG22" s="148"/>
      <c r="BH22" s="166">
        <v>242000</v>
      </c>
      <c r="BI22" s="167">
        <v>245000</v>
      </c>
      <c r="BJ22" s="168">
        <v>34400</v>
      </c>
      <c r="BK22" s="154">
        <f t="shared" si="13"/>
        <v>0</v>
      </c>
    </row>
    <row r="23" spans="1:63" ht="18.75" customHeight="1" thickBot="1">
      <c r="A23" s="35" t="s">
        <v>158</v>
      </c>
      <c r="B23" s="36"/>
      <c r="C23" s="37"/>
      <c r="D23" s="38"/>
      <c r="E23" s="38"/>
      <c r="F23" s="38"/>
      <c r="G23" s="38"/>
      <c r="H23" s="38"/>
      <c r="I23" s="38"/>
      <c r="J23" s="38"/>
      <c r="K23" s="38"/>
      <c r="L23" s="38"/>
      <c r="M23" s="38"/>
      <c r="N23" s="38"/>
      <c r="O23" s="38"/>
      <c r="P23" s="221"/>
      <c r="Q23" s="399"/>
      <c r="R23" s="400"/>
      <c r="S23" s="401"/>
      <c r="T23" s="387" t="s">
        <v>17</v>
      </c>
      <c r="U23" s="387"/>
      <c r="V23" s="387"/>
      <c r="W23" s="388">
        <f>SUM(O7:P22,AE7:AF21)</f>
        <v>0</v>
      </c>
      <c r="X23" s="389"/>
      <c r="Y23" s="389"/>
      <c r="Z23" s="390"/>
      <c r="AA23" s="40"/>
      <c r="AB23" s="382"/>
      <c r="AC23" s="382"/>
      <c r="AD23" s="382"/>
      <c r="AE23" s="385"/>
      <c r="AF23" s="386"/>
      <c r="AN23" s="16"/>
      <c r="AO23" s="16"/>
      <c r="AP23" s="16"/>
      <c r="AQ23" s="16"/>
      <c r="AR23" s="16"/>
      <c r="AS23" s="16"/>
      <c r="AT23" s="16"/>
      <c r="AX23" s="155">
        <v>98000</v>
      </c>
      <c r="AY23" s="156">
        <v>99000</v>
      </c>
      <c r="AZ23" s="157">
        <v>3500</v>
      </c>
      <c r="BA23" s="154">
        <f t="shared" si="17"/>
        <v>0</v>
      </c>
      <c r="BB23" s="148"/>
      <c r="BC23" s="155">
        <v>167000</v>
      </c>
      <c r="BD23" s="156">
        <v>169000</v>
      </c>
      <c r="BE23" s="157">
        <v>11400</v>
      </c>
      <c r="BF23" s="154">
        <f t="shared" si="12"/>
        <v>0</v>
      </c>
      <c r="BG23" s="148"/>
      <c r="BH23" s="155">
        <v>245000</v>
      </c>
      <c r="BI23" s="156">
        <v>248000</v>
      </c>
      <c r="BJ23" s="157">
        <v>35400</v>
      </c>
      <c r="BK23" s="154">
        <f t="shared" si="13"/>
        <v>0</v>
      </c>
    </row>
    <row r="24" spans="1:63" ht="14.25" customHeight="1">
      <c r="A24" s="41"/>
      <c r="B24" s="42"/>
      <c r="C24" s="43" t="s">
        <v>177</v>
      </c>
      <c r="D24" s="44"/>
      <c r="E24" s="45">
        <v>1</v>
      </c>
      <c r="F24" s="46"/>
      <c r="G24" s="47" t="s">
        <v>19</v>
      </c>
      <c r="H24" s="46"/>
      <c r="I24" s="46"/>
      <c r="J24" s="46"/>
      <c r="K24" s="46"/>
      <c r="L24" s="46"/>
      <c r="M24" s="46"/>
      <c r="N24" s="46"/>
      <c r="O24" s="46"/>
      <c r="P24" s="222"/>
      <c r="Q24" s="391" t="s">
        <v>20</v>
      </c>
      <c r="R24" s="392"/>
      <c r="S24" s="392"/>
      <c r="T24" s="392"/>
      <c r="U24" s="392"/>
      <c r="V24" s="392"/>
      <c r="W24" s="392"/>
      <c r="X24" s="392"/>
      <c r="Y24" s="392"/>
      <c r="Z24" s="392"/>
      <c r="AA24" s="392"/>
      <c r="AB24" s="392"/>
      <c r="AC24" s="392"/>
      <c r="AD24" s="392"/>
      <c r="AE24" s="392"/>
      <c r="AF24" s="393"/>
      <c r="AN24" s="16"/>
      <c r="AO24" s="16"/>
      <c r="AP24" s="16"/>
      <c r="AQ24" s="16"/>
      <c r="AR24" s="16"/>
      <c r="AS24" s="16"/>
      <c r="AT24" s="16"/>
      <c r="AX24" s="160">
        <v>99000</v>
      </c>
      <c r="AY24" s="161">
        <v>101000</v>
      </c>
      <c r="AZ24" s="162">
        <v>3600</v>
      </c>
      <c r="BA24" s="154">
        <f t="shared" si="17"/>
        <v>0</v>
      </c>
      <c r="BB24" s="148"/>
      <c r="BC24" s="160">
        <v>169000</v>
      </c>
      <c r="BD24" s="161">
        <v>171000</v>
      </c>
      <c r="BE24" s="162">
        <v>11700</v>
      </c>
      <c r="BF24" s="154">
        <f t="shared" si="12"/>
        <v>0</v>
      </c>
      <c r="BG24" s="148"/>
      <c r="BH24" s="160">
        <v>248000</v>
      </c>
      <c r="BI24" s="161">
        <v>251000</v>
      </c>
      <c r="BJ24" s="162">
        <v>36400</v>
      </c>
      <c r="BK24" s="154">
        <f t="shared" si="13"/>
        <v>0</v>
      </c>
    </row>
    <row r="25" spans="1:63" ht="14.25" customHeight="1">
      <c r="A25" s="41"/>
      <c r="B25" s="16"/>
      <c r="C25" s="47" t="s">
        <v>176</v>
      </c>
      <c r="D25" s="49"/>
      <c r="E25" s="50"/>
      <c r="F25" s="16"/>
      <c r="G25" s="51" t="s">
        <v>21</v>
      </c>
      <c r="H25" s="16"/>
      <c r="I25" s="52"/>
      <c r="J25" s="52"/>
      <c r="K25" s="16"/>
      <c r="L25" s="16"/>
      <c r="M25" s="16"/>
      <c r="N25" s="16"/>
      <c r="O25" s="16"/>
      <c r="P25" s="53"/>
      <c r="Q25" s="394"/>
      <c r="R25" s="395"/>
      <c r="S25" s="395"/>
      <c r="T25" s="395"/>
      <c r="U25" s="395"/>
      <c r="V25" s="395"/>
      <c r="W25" s="395"/>
      <c r="X25" s="395"/>
      <c r="Y25" s="395"/>
      <c r="Z25" s="395"/>
      <c r="AA25" s="395"/>
      <c r="AB25" s="395"/>
      <c r="AC25" s="395"/>
      <c r="AD25" s="395"/>
      <c r="AE25" s="395"/>
      <c r="AF25" s="396"/>
      <c r="AX25" s="160">
        <v>101000</v>
      </c>
      <c r="AY25" s="161">
        <v>103000</v>
      </c>
      <c r="AZ25" s="162">
        <v>3600</v>
      </c>
      <c r="BA25" s="154">
        <f t="shared" si="17"/>
        <v>0</v>
      </c>
      <c r="BB25" s="148"/>
      <c r="BC25" s="160">
        <v>171000</v>
      </c>
      <c r="BD25" s="161">
        <v>173000</v>
      </c>
      <c r="BE25" s="162">
        <v>12000</v>
      </c>
      <c r="BF25" s="154">
        <f t="shared" si="12"/>
        <v>0</v>
      </c>
      <c r="BG25" s="148"/>
      <c r="BH25" s="160">
        <v>251000</v>
      </c>
      <c r="BI25" s="161">
        <v>254000</v>
      </c>
      <c r="BJ25" s="162">
        <v>37500</v>
      </c>
      <c r="BK25" s="154">
        <f t="shared" si="13"/>
        <v>0</v>
      </c>
    </row>
    <row r="26" spans="1:63" ht="8.5" customHeight="1" thickBot="1">
      <c r="A26" s="41"/>
      <c r="B26" s="16"/>
      <c r="C26" s="47"/>
      <c r="D26" s="54"/>
      <c r="E26" s="54"/>
      <c r="F26" s="54"/>
      <c r="G26" s="54"/>
      <c r="H26" s="16"/>
      <c r="I26" s="52"/>
      <c r="J26" s="52"/>
      <c r="K26" s="16"/>
      <c r="L26" s="16"/>
      <c r="M26" s="16"/>
      <c r="N26" s="16"/>
      <c r="O26" s="16"/>
      <c r="P26" s="53"/>
      <c r="Q26" s="359"/>
      <c r="R26" s="360"/>
      <c r="S26" s="360"/>
      <c r="T26" s="360"/>
      <c r="U26" s="360"/>
      <c r="V26" s="360"/>
      <c r="W26" s="360"/>
      <c r="X26" s="360"/>
      <c r="Y26" s="360"/>
      <c r="Z26" s="360"/>
      <c r="AA26" s="360"/>
      <c r="AB26" s="360"/>
      <c r="AC26" s="360"/>
      <c r="AD26" s="360"/>
      <c r="AE26" s="360"/>
      <c r="AF26" s="361"/>
      <c r="AX26" s="160">
        <v>103000</v>
      </c>
      <c r="AY26" s="161">
        <v>105000</v>
      </c>
      <c r="AZ26" s="162">
        <v>3700</v>
      </c>
      <c r="BA26" s="154">
        <f t="shared" si="17"/>
        <v>0</v>
      </c>
      <c r="BB26" s="148"/>
      <c r="BC26" s="160">
        <v>173000</v>
      </c>
      <c r="BD26" s="161">
        <v>175000</v>
      </c>
      <c r="BE26" s="162">
        <v>12400</v>
      </c>
      <c r="BF26" s="154">
        <f t="shared" si="12"/>
        <v>0</v>
      </c>
      <c r="BG26" s="148"/>
      <c r="BH26" s="160">
        <v>254000</v>
      </c>
      <c r="BI26" s="161">
        <v>257000</v>
      </c>
      <c r="BJ26" s="162">
        <v>38500</v>
      </c>
      <c r="BK26" s="154">
        <f t="shared" si="13"/>
        <v>0</v>
      </c>
    </row>
    <row r="27" spans="1:63" ht="18.75" customHeight="1" thickBot="1">
      <c r="A27" s="41"/>
      <c r="B27" s="16"/>
      <c r="C27" s="16"/>
      <c r="D27" s="55" t="s">
        <v>22</v>
      </c>
      <c r="E27" s="55"/>
      <c r="F27" s="56" t="s">
        <v>23</v>
      </c>
      <c r="G27" s="366">
        <f>AB22</f>
        <v>0</v>
      </c>
      <c r="H27" s="367"/>
      <c r="I27" s="367"/>
      <c r="J27" s="367"/>
      <c r="K27" s="367"/>
      <c r="L27" s="368"/>
      <c r="M27" s="47" t="s">
        <v>24</v>
      </c>
      <c r="N27" s="47"/>
      <c r="O27" s="47"/>
      <c r="P27" s="53"/>
      <c r="Q27" s="362"/>
      <c r="R27" s="360"/>
      <c r="S27" s="360"/>
      <c r="T27" s="360"/>
      <c r="U27" s="360"/>
      <c r="V27" s="360"/>
      <c r="W27" s="360"/>
      <c r="X27" s="360"/>
      <c r="Y27" s="360"/>
      <c r="Z27" s="360"/>
      <c r="AA27" s="360"/>
      <c r="AB27" s="360"/>
      <c r="AC27" s="360"/>
      <c r="AD27" s="360"/>
      <c r="AE27" s="360"/>
      <c r="AF27" s="361"/>
      <c r="AI27" s="57"/>
      <c r="AX27" s="166">
        <v>105000</v>
      </c>
      <c r="AY27" s="167">
        <v>107000</v>
      </c>
      <c r="AZ27" s="168">
        <v>3800</v>
      </c>
      <c r="BA27" s="154">
        <f t="shared" si="17"/>
        <v>0</v>
      </c>
      <c r="BB27" s="148"/>
      <c r="BC27" s="166">
        <v>175000</v>
      </c>
      <c r="BD27" s="167">
        <v>177000</v>
      </c>
      <c r="BE27" s="168">
        <v>12700</v>
      </c>
      <c r="BF27" s="154">
        <f t="shared" si="12"/>
        <v>0</v>
      </c>
      <c r="BG27" s="148"/>
      <c r="BH27" s="166">
        <v>257000</v>
      </c>
      <c r="BI27" s="167">
        <v>260000</v>
      </c>
      <c r="BJ27" s="168">
        <v>39400</v>
      </c>
      <c r="BK27" s="154">
        <f t="shared" si="13"/>
        <v>0</v>
      </c>
    </row>
    <row r="28" spans="1:63" ht="8.5" customHeight="1" thickBot="1">
      <c r="A28" s="41"/>
      <c r="B28" s="16"/>
      <c r="C28" s="16"/>
      <c r="D28" s="55"/>
      <c r="E28" s="55"/>
      <c r="F28" s="56"/>
      <c r="G28" s="58"/>
      <c r="H28" s="58"/>
      <c r="I28" s="58"/>
      <c r="J28" s="58"/>
      <c r="K28" s="58"/>
      <c r="L28" s="58"/>
      <c r="M28" s="47"/>
      <c r="N28" s="47"/>
      <c r="O28" s="47"/>
      <c r="P28" s="53"/>
      <c r="Q28" s="362"/>
      <c r="R28" s="360"/>
      <c r="S28" s="360"/>
      <c r="T28" s="360"/>
      <c r="U28" s="360"/>
      <c r="V28" s="360"/>
      <c r="W28" s="360"/>
      <c r="X28" s="360"/>
      <c r="Y28" s="360"/>
      <c r="Z28" s="360"/>
      <c r="AA28" s="360"/>
      <c r="AB28" s="360"/>
      <c r="AC28" s="360"/>
      <c r="AD28" s="360"/>
      <c r="AE28" s="360"/>
      <c r="AF28" s="361"/>
      <c r="AX28" s="155">
        <v>107000</v>
      </c>
      <c r="AY28" s="156">
        <v>109000</v>
      </c>
      <c r="AZ28" s="157">
        <v>3800</v>
      </c>
      <c r="BA28" s="154">
        <f t="shared" si="17"/>
        <v>0</v>
      </c>
      <c r="BB28" s="148"/>
      <c r="BC28" s="155">
        <v>177000</v>
      </c>
      <c r="BD28" s="156">
        <v>179000</v>
      </c>
      <c r="BE28" s="157">
        <v>13200</v>
      </c>
      <c r="BF28" s="154">
        <f t="shared" si="12"/>
        <v>0</v>
      </c>
      <c r="BG28" s="148"/>
      <c r="BH28" s="155">
        <v>260000</v>
      </c>
      <c r="BI28" s="156">
        <v>263000</v>
      </c>
      <c r="BJ28" s="157">
        <v>40400</v>
      </c>
      <c r="BK28" s="154">
        <f t="shared" si="13"/>
        <v>0</v>
      </c>
    </row>
    <row r="29" spans="1:63" ht="18.75" customHeight="1" thickBot="1">
      <c r="A29" s="41"/>
      <c r="B29" s="16"/>
      <c r="C29" s="16"/>
      <c r="D29" s="55" t="s">
        <v>25</v>
      </c>
      <c r="E29" s="55"/>
      <c r="F29" s="56" t="s">
        <v>23</v>
      </c>
      <c r="G29" s="369">
        <f>BK180*E24</f>
        <v>0</v>
      </c>
      <c r="H29" s="370"/>
      <c r="I29" s="370"/>
      <c r="J29" s="370"/>
      <c r="K29" s="370"/>
      <c r="L29" s="371"/>
      <c r="M29" s="47" t="s">
        <v>26</v>
      </c>
      <c r="N29" s="47"/>
      <c r="O29" s="47"/>
      <c r="P29" s="53"/>
      <c r="Q29" s="362"/>
      <c r="R29" s="360"/>
      <c r="S29" s="360"/>
      <c r="T29" s="360"/>
      <c r="U29" s="360"/>
      <c r="V29" s="360"/>
      <c r="W29" s="360"/>
      <c r="X29" s="360"/>
      <c r="Y29" s="360"/>
      <c r="Z29" s="360"/>
      <c r="AA29" s="360"/>
      <c r="AB29" s="360"/>
      <c r="AC29" s="360"/>
      <c r="AD29" s="360"/>
      <c r="AE29" s="360"/>
      <c r="AF29" s="361"/>
      <c r="AX29" s="160">
        <v>109000</v>
      </c>
      <c r="AY29" s="161">
        <v>111000</v>
      </c>
      <c r="AZ29" s="162">
        <v>3900</v>
      </c>
      <c r="BA29" s="154">
        <f t="shared" si="17"/>
        <v>0</v>
      </c>
      <c r="BB29" s="148"/>
      <c r="BC29" s="160">
        <v>179000</v>
      </c>
      <c r="BD29" s="161">
        <v>181000</v>
      </c>
      <c r="BE29" s="162">
        <v>13900</v>
      </c>
      <c r="BF29" s="154">
        <f t="shared" si="12"/>
        <v>0</v>
      </c>
      <c r="BG29" s="148"/>
      <c r="BH29" s="160">
        <v>263000</v>
      </c>
      <c r="BI29" s="161">
        <v>266000</v>
      </c>
      <c r="BJ29" s="162">
        <v>41500</v>
      </c>
      <c r="BK29" s="154">
        <f t="shared" si="13"/>
        <v>0</v>
      </c>
    </row>
    <row r="30" spans="1:63" ht="8.5" customHeight="1" thickBot="1">
      <c r="A30" s="41"/>
      <c r="B30" s="16"/>
      <c r="Q30" s="362"/>
      <c r="R30" s="360"/>
      <c r="S30" s="360"/>
      <c r="T30" s="360"/>
      <c r="U30" s="360"/>
      <c r="V30" s="360"/>
      <c r="W30" s="360"/>
      <c r="X30" s="360"/>
      <c r="Y30" s="360"/>
      <c r="Z30" s="360"/>
      <c r="AA30" s="360"/>
      <c r="AB30" s="360"/>
      <c r="AC30" s="360"/>
      <c r="AD30" s="360"/>
      <c r="AE30" s="360"/>
      <c r="AF30" s="361"/>
      <c r="AX30" s="160">
        <v>111000</v>
      </c>
      <c r="AY30" s="161">
        <v>113000</v>
      </c>
      <c r="AZ30" s="162">
        <v>4000</v>
      </c>
      <c r="BA30" s="154">
        <f t="shared" si="17"/>
        <v>0</v>
      </c>
      <c r="BB30" s="148"/>
      <c r="BC30" s="160">
        <v>181000</v>
      </c>
      <c r="BD30" s="161">
        <v>183000</v>
      </c>
      <c r="BE30" s="162">
        <v>14600</v>
      </c>
      <c r="BF30" s="154">
        <f t="shared" si="12"/>
        <v>0</v>
      </c>
      <c r="BG30" s="148"/>
      <c r="BH30" s="160">
        <v>266000</v>
      </c>
      <c r="BI30" s="161">
        <v>269000</v>
      </c>
      <c r="BJ30" s="162">
        <v>42500</v>
      </c>
      <c r="BK30" s="154">
        <f t="shared" si="13"/>
        <v>0</v>
      </c>
    </row>
    <row r="31" spans="1:63" ht="18.75" customHeight="1" thickBot="1">
      <c r="A31" s="41"/>
      <c r="B31" s="16"/>
      <c r="D31" s="59" t="s">
        <v>27</v>
      </c>
      <c r="E31" s="60"/>
      <c r="F31" s="61"/>
      <c r="G31" s="366">
        <f>G27-G29</f>
        <v>0</v>
      </c>
      <c r="H31" s="370"/>
      <c r="I31" s="370"/>
      <c r="J31" s="370"/>
      <c r="K31" s="370"/>
      <c r="L31" s="371"/>
      <c r="M31" s="51" t="s">
        <v>28</v>
      </c>
      <c r="N31" s="51"/>
      <c r="O31" s="51"/>
      <c r="P31" s="53"/>
      <c r="Q31" s="362"/>
      <c r="R31" s="360"/>
      <c r="S31" s="360"/>
      <c r="T31" s="360"/>
      <c r="U31" s="360"/>
      <c r="V31" s="360"/>
      <c r="W31" s="360"/>
      <c r="X31" s="360"/>
      <c r="Y31" s="360"/>
      <c r="Z31" s="360"/>
      <c r="AA31" s="360"/>
      <c r="AB31" s="360"/>
      <c r="AC31" s="360"/>
      <c r="AD31" s="360"/>
      <c r="AE31" s="360"/>
      <c r="AF31" s="361"/>
      <c r="AX31" s="160">
        <v>113000</v>
      </c>
      <c r="AY31" s="161">
        <v>115000</v>
      </c>
      <c r="AZ31" s="162">
        <v>4100</v>
      </c>
      <c r="BA31" s="154">
        <f t="shared" si="17"/>
        <v>0</v>
      </c>
      <c r="BB31" s="148"/>
      <c r="BC31" s="160">
        <v>183000</v>
      </c>
      <c r="BD31" s="161">
        <v>185000</v>
      </c>
      <c r="BE31" s="162">
        <v>15300</v>
      </c>
      <c r="BF31" s="154">
        <f t="shared" si="12"/>
        <v>0</v>
      </c>
      <c r="BG31" s="148"/>
      <c r="BH31" s="160">
        <v>269000</v>
      </c>
      <c r="BI31" s="161">
        <v>272000</v>
      </c>
      <c r="BJ31" s="162">
        <v>43500</v>
      </c>
      <c r="BK31" s="154">
        <f t="shared" si="13"/>
        <v>0</v>
      </c>
    </row>
    <row r="32" spans="1:63" ht="8.5" customHeight="1" thickBot="1">
      <c r="A32" s="62"/>
      <c r="B32" s="63"/>
      <c r="C32" s="63"/>
      <c r="D32" s="63"/>
      <c r="E32" s="63"/>
      <c r="F32" s="64"/>
      <c r="G32" s="63"/>
      <c r="H32" s="63"/>
      <c r="I32" s="65"/>
      <c r="J32" s="65"/>
      <c r="K32" s="63"/>
      <c r="L32" s="63"/>
      <c r="M32" s="63"/>
      <c r="N32" s="63"/>
      <c r="O32" s="63"/>
      <c r="P32" s="66"/>
      <c r="Q32" s="363"/>
      <c r="R32" s="364"/>
      <c r="S32" s="364"/>
      <c r="T32" s="364"/>
      <c r="U32" s="364"/>
      <c r="V32" s="364"/>
      <c r="W32" s="364"/>
      <c r="X32" s="364"/>
      <c r="Y32" s="364"/>
      <c r="Z32" s="364"/>
      <c r="AA32" s="364"/>
      <c r="AB32" s="364"/>
      <c r="AC32" s="364"/>
      <c r="AD32" s="364"/>
      <c r="AE32" s="364"/>
      <c r="AF32" s="365"/>
      <c r="AX32" s="166">
        <v>115000</v>
      </c>
      <c r="AY32" s="167">
        <v>117000</v>
      </c>
      <c r="AZ32" s="168">
        <v>4100</v>
      </c>
      <c r="BA32" s="154">
        <f t="shared" si="17"/>
        <v>0</v>
      </c>
      <c r="BB32" s="148"/>
      <c r="BC32" s="166">
        <v>185000</v>
      </c>
      <c r="BD32" s="167">
        <v>187000</v>
      </c>
      <c r="BE32" s="168">
        <v>16000</v>
      </c>
      <c r="BF32" s="154">
        <f t="shared" si="12"/>
        <v>0</v>
      </c>
      <c r="BG32" s="148"/>
      <c r="BH32" s="166">
        <v>272000</v>
      </c>
      <c r="BI32" s="167">
        <v>275000</v>
      </c>
      <c r="BJ32" s="168">
        <v>44500</v>
      </c>
      <c r="BK32" s="154">
        <f t="shared" si="13"/>
        <v>0</v>
      </c>
    </row>
    <row r="33" spans="1:64" ht="8.5" customHeight="1">
      <c r="I33" s="2"/>
      <c r="J33" s="2"/>
      <c r="AX33" s="155">
        <v>117000</v>
      </c>
      <c r="AY33" s="156">
        <v>119000</v>
      </c>
      <c r="AZ33" s="157">
        <v>4200</v>
      </c>
      <c r="BA33" s="154">
        <f t="shared" si="17"/>
        <v>0</v>
      </c>
      <c r="BB33" s="148"/>
      <c r="BC33" s="155">
        <v>187000</v>
      </c>
      <c r="BD33" s="156">
        <v>189000</v>
      </c>
      <c r="BE33" s="157">
        <v>16700</v>
      </c>
      <c r="BF33" s="154">
        <f t="shared" si="12"/>
        <v>0</v>
      </c>
      <c r="BG33" s="148"/>
      <c r="BH33" s="155">
        <v>275000</v>
      </c>
      <c r="BI33" s="156">
        <v>278000</v>
      </c>
      <c r="BJ33" s="157">
        <v>45500</v>
      </c>
      <c r="BK33" s="154">
        <f t="shared" si="13"/>
        <v>0</v>
      </c>
    </row>
    <row r="34" spans="1:64" ht="21.25" customHeight="1">
      <c r="A34" s="315" t="s">
        <v>29</v>
      </c>
      <c r="B34" s="372"/>
      <c r="C34" s="372"/>
      <c r="D34" s="372"/>
      <c r="E34" s="372"/>
      <c r="F34" s="372"/>
      <c r="G34" s="372"/>
      <c r="H34" s="372"/>
      <c r="I34" s="372"/>
      <c r="J34" s="372"/>
      <c r="K34" s="372"/>
      <c r="L34" s="372"/>
      <c r="M34" s="372"/>
      <c r="N34" s="372"/>
      <c r="O34" s="372"/>
      <c r="P34" s="372"/>
      <c r="Q34" s="372"/>
      <c r="R34" s="372"/>
      <c r="S34" s="372"/>
      <c r="T34" s="372"/>
      <c r="U34" s="372"/>
      <c r="V34" s="372"/>
      <c r="W34" s="372"/>
      <c r="X34" s="372"/>
      <c r="Y34" s="372"/>
      <c r="Z34" s="372"/>
      <c r="AA34" s="372"/>
      <c r="AB34" s="372"/>
      <c r="AC34" s="372"/>
      <c r="AD34" s="372"/>
      <c r="AE34" s="372"/>
      <c r="AF34" s="372"/>
      <c r="AX34" s="160">
        <v>119000</v>
      </c>
      <c r="AY34" s="161">
        <v>121000</v>
      </c>
      <c r="AZ34" s="162">
        <v>4300</v>
      </c>
      <c r="BA34" s="154">
        <f t="shared" si="17"/>
        <v>0</v>
      </c>
      <c r="BB34" s="148"/>
      <c r="BC34" s="160">
        <v>189000</v>
      </c>
      <c r="BD34" s="161">
        <v>191000</v>
      </c>
      <c r="BE34" s="162">
        <v>17500</v>
      </c>
      <c r="BF34" s="154">
        <f t="shared" si="12"/>
        <v>0</v>
      </c>
      <c r="BG34" s="148"/>
      <c r="BH34" s="160">
        <v>278000</v>
      </c>
      <c r="BI34" s="161">
        <v>281000</v>
      </c>
      <c r="BJ34" s="162">
        <v>46600</v>
      </c>
      <c r="BK34" s="154">
        <f t="shared" si="13"/>
        <v>0</v>
      </c>
    </row>
    <row r="35" spans="1:64" ht="9" customHeight="1" thickBot="1">
      <c r="AX35" s="160">
        <v>121000</v>
      </c>
      <c r="AY35" s="161">
        <v>123000</v>
      </c>
      <c r="AZ35" s="162">
        <v>4500</v>
      </c>
      <c r="BA35" s="154">
        <f t="shared" si="17"/>
        <v>0</v>
      </c>
      <c r="BB35" s="148"/>
      <c r="BC35" s="160">
        <v>191000</v>
      </c>
      <c r="BD35" s="161">
        <v>193000</v>
      </c>
      <c r="BE35" s="162">
        <v>18100</v>
      </c>
      <c r="BF35" s="154">
        <f t="shared" si="12"/>
        <v>0</v>
      </c>
      <c r="BG35" s="148"/>
      <c r="BH35" s="160">
        <v>281000</v>
      </c>
      <c r="BI35" s="161">
        <v>284000</v>
      </c>
      <c r="BJ35" s="162">
        <v>47600</v>
      </c>
      <c r="BK35" s="154">
        <f t="shared" si="13"/>
        <v>0</v>
      </c>
    </row>
    <row r="36" spans="1:64" ht="13.5" thickBot="1">
      <c r="A36" s="373" t="s">
        <v>30</v>
      </c>
      <c r="B36" s="374"/>
      <c r="C36" s="374"/>
      <c r="D36" s="374"/>
      <c r="E36" s="374"/>
      <c r="F36" s="374"/>
      <c r="G36" s="374"/>
      <c r="H36" s="375" t="s">
        <v>31</v>
      </c>
      <c r="I36" s="376"/>
      <c r="J36" s="376"/>
      <c r="K36" s="376"/>
      <c r="L36" s="376"/>
      <c r="M36" s="376"/>
      <c r="N36" s="376"/>
      <c r="O36" s="376"/>
      <c r="P36" s="376"/>
      <c r="Q36" s="376"/>
      <c r="R36" s="376"/>
      <c r="S36" s="376"/>
      <c r="T36" s="376"/>
      <c r="U36" s="376"/>
      <c r="V36" s="376"/>
      <c r="W36" s="376"/>
      <c r="X36" s="376"/>
      <c r="Y36" s="376"/>
      <c r="Z36" s="377"/>
      <c r="AA36" s="374" t="s">
        <v>32</v>
      </c>
      <c r="AB36" s="374"/>
      <c r="AC36" s="374"/>
      <c r="AD36" s="374"/>
      <c r="AE36" s="374"/>
      <c r="AF36" s="378"/>
      <c r="AX36" s="160">
        <v>123000</v>
      </c>
      <c r="AY36" s="161">
        <v>125000</v>
      </c>
      <c r="AZ36" s="162">
        <v>4800</v>
      </c>
      <c r="BA36" s="154">
        <f t="shared" si="17"/>
        <v>0</v>
      </c>
      <c r="BB36" s="148"/>
      <c r="BC36" s="160">
        <v>193000</v>
      </c>
      <c r="BD36" s="161">
        <v>195000</v>
      </c>
      <c r="BE36" s="162">
        <v>18800</v>
      </c>
      <c r="BF36" s="154">
        <f t="shared" si="12"/>
        <v>0</v>
      </c>
      <c r="BG36" s="148"/>
      <c r="BH36" s="160">
        <v>284000</v>
      </c>
      <c r="BI36" s="161">
        <v>287000</v>
      </c>
      <c r="BJ36" s="162">
        <v>48600</v>
      </c>
      <c r="BK36" s="154">
        <f t="shared" si="13"/>
        <v>0</v>
      </c>
    </row>
    <row r="37" spans="1:64" ht="22.75" customHeight="1" thickTop="1">
      <c r="A37" s="421"/>
      <c r="B37" s="422"/>
      <c r="C37" s="422"/>
      <c r="D37" s="422"/>
      <c r="E37" s="422"/>
      <c r="F37" s="422"/>
      <c r="G37" s="423"/>
      <c r="H37" s="424"/>
      <c r="I37" s="425"/>
      <c r="J37" s="425"/>
      <c r="K37" s="425"/>
      <c r="L37" s="425"/>
      <c r="M37" s="425"/>
      <c r="N37" s="425"/>
      <c r="O37" s="425"/>
      <c r="P37" s="425"/>
      <c r="Q37" s="425"/>
      <c r="R37" s="425"/>
      <c r="S37" s="425"/>
      <c r="T37" s="425"/>
      <c r="U37" s="425"/>
      <c r="V37" s="425"/>
      <c r="W37" s="425"/>
      <c r="X37" s="425"/>
      <c r="Y37" s="425"/>
      <c r="Z37" s="426"/>
      <c r="AA37" s="427"/>
      <c r="AB37" s="428"/>
      <c r="AC37" s="428"/>
      <c r="AD37" s="428"/>
      <c r="AE37" s="428"/>
      <c r="AF37" s="429"/>
      <c r="AX37" s="166">
        <v>125000</v>
      </c>
      <c r="AY37" s="167">
        <v>127000</v>
      </c>
      <c r="AZ37" s="168">
        <v>5100</v>
      </c>
      <c r="BA37" s="154">
        <f t="shared" si="17"/>
        <v>0</v>
      </c>
      <c r="BB37" s="148"/>
      <c r="BC37" s="166">
        <v>195000</v>
      </c>
      <c r="BD37" s="167">
        <v>197000</v>
      </c>
      <c r="BE37" s="168">
        <v>19500</v>
      </c>
      <c r="BF37" s="154">
        <f t="shared" si="12"/>
        <v>0</v>
      </c>
      <c r="BG37" s="148"/>
      <c r="BH37" s="166">
        <v>287000</v>
      </c>
      <c r="BI37" s="167">
        <v>290000</v>
      </c>
      <c r="BJ37" s="168">
        <v>49700</v>
      </c>
      <c r="BK37" s="154">
        <f t="shared" si="13"/>
        <v>0</v>
      </c>
    </row>
    <row r="38" spans="1:64" ht="22.75" customHeight="1">
      <c r="A38" s="403"/>
      <c r="B38" s="404"/>
      <c r="C38" s="404"/>
      <c r="D38" s="404"/>
      <c r="E38" s="404"/>
      <c r="F38" s="404"/>
      <c r="G38" s="405"/>
      <c r="H38" s="406"/>
      <c r="I38" s="407"/>
      <c r="J38" s="407"/>
      <c r="K38" s="407"/>
      <c r="L38" s="407"/>
      <c r="M38" s="407"/>
      <c r="N38" s="407"/>
      <c r="O38" s="407"/>
      <c r="P38" s="407"/>
      <c r="Q38" s="407"/>
      <c r="R38" s="407"/>
      <c r="S38" s="407"/>
      <c r="T38" s="407"/>
      <c r="U38" s="407"/>
      <c r="V38" s="407"/>
      <c r="W38" s="407"/>
      <c r="X38" s="407"/>
      <c r="Y38" s="407"/>
      <c r="Z38" s="408"/>
      <c r="AA38" s="409"/>
      <c r="AB38" s="410"/>
      <c r="AC38" s="410"/>
      <c r="AD38" s="410"/>
      <c r="AE38" s="410"/>
      <c r="AF38" s="411"/>
      <c r="AX38" s="155">
        <v>127000</v>
      </c>
      <c r="AY38" s="156">
        <v>129000</v>
      </c>
      <c r="AZ38" s="157">
        <v>5400</v>
      </c>
      <c r="BA38" s="154">
        <f t="shared" si="17"/>
        <v>0</v>
      </c>
      <c r="BB38" s="148"/>
      <c r="BC38" s="155">
        <v>197000</v>
      </c>
      <c r="BD38" s="156">
        <v>199000</v>
      </c>
      <c r="BE38" s="157">
        <v>20200</v>
      </c>
      <c r="BF38" s="154">
        <f t="shared" si="12"/>
        <v>0</v>
      </c>
      <c r="BG38" s="172"/>
      <c r="BH38" s="155">
        <v>290000</v>
      </c>
      <c r="BI38" s="156">
        <v>293000</v>
      </c>
      <c r="BJ38" s="157">
        <v>50900</v>
      </c>
      <c r="BK38" s="154">
        <f t="shared" si="13"/>
        <v>0</v>
      </c>
    </row>
    <row r="39" spans="1:64" ht="22.75" customHeight="1">
      <c r="A39" s="403"/>
      <c r="B39" s="404"/>
      <c r="C39" s="404"/>
      <c r="D39" s="404"/>
      <c r="E39" s="404"/>
      <c r="F39" s="404"/>
      <c r="G39" s="405"/>
      <c r="H39" s="406"/>
      <c r="I39" s="407"/>
      <c r="J39" s="407"/>
      <c r="K39" s="407"/>
      <c r="L39" s="407"/>
      <c r="M39" s="407"/>
      <c r="N39" s="407"/>
      <c r="O39" s="407"/>
      <c r="P39" s="407"/>
      <c r="Q39" s="407"/>
      <c r="R39" s="407"/>
      <c r="S39" s="407"/>
      <c r="T39" s="407"/>
      <c r="U39" s="407"/>
      <c r="V39" s="407"/>
      <c r="W39" s="407"/>
      <c r="X39" s="407"/>
      <c r="Y39" s="407"/>
      <c r="Z39" s="408"/>
      <c r="AA39" s="409"/>
      <c r="AB39" s="410"/>
      <c r="AC39" s="410"/>
      <c r="AD39" s="410"/>
      <c r="AE39" s="410"/>
      <c r="AF39" s="411"/>
      <c r="AX39" s="160">
        <v>129000</v>
      </c>
      <c r="AY39" s="161">
        <v>131000</v>
      </c>
      <c r="AZ39" s="162">
        <v>5700</v>
      </c>
      <c r="BA39" s="154">
        <f t="shared" si="17"/>
        <v>0</v>
      </c>
      <c r="BB39" s="148"/>
      <c r="BC39" s="160">
        <v>199000</v>
      </c>
      <c r="BD39" s="161">
        <v>201000</v>
      </c>
      <c r="BE39" s="162">
        <v>20900</v>
      </c>
      <c r="BF39" s="154">
        <f t="shared" si="12"/>
        <v>0</v>
      </c>
      <c r="BG39" s="172"/>
      <c r="BH39" s="160">
        <v>293000</v>
      </c>
      <c r="BI39" s="161">
        <v>296000</v>
      </c>
      <c r="BJ39" s="162">
        <v>52100</v>
      </c>
      <c r="BK39" s="154">
        <f t="shared" si="13"/>
        <v>0</v>
      </c>
    </row>
    <row r="40" spans="1:64" ht="22.75" customHeight="1" thickBot="1">
      <c r="A40" s="412"/>
      <c r="B40" s="413"/>
      <c r="C40" s="413"/>
      <c r="D40" s="413"/>
      <c r="E40" s="413"/>
      <c r="F40" s="413"/>
      <c r="G40" s="414"/>
      <c r="H40" s="415"/>
      <c r="I40" s="416"/>
      <c r="J40" s="416"/>
      <c r="K40" s="416"/>
      <c r="L40" s="416"/>
      <c r="M40" s="416"/>
      <c r="N40" s="416"/>
      <c r="O40" s="416"/>
      <c r="P40" s="416"/>
      <c r="Q40" s="416"/>
      <c r="R40" s="416"/>
      <c r="S40" s="416"/>
      <c r="T40" s="416"/>
      <c r="U40" s="416"/>
      <c r="V40" s="416"/>
      <c r="W40" s="416"/>
      <c r="X40" s="416"/>
      <c r="Y40" s="416"/>
      <c r="Z40" s="417"/>
      <c r="AA40" s="418"/>
      <c r="AB40" s="419"/>
      <c r="AC40" s="419"/>
      <c r="AD40" s="419"/>
      <c r="AE40" s="419"/>
      <c r="AF40" s="420"/>
      <c r="AX40" s="160">
        <v>131000</v>
      </c>
      <c r="AY40" s="161">
        <v>133000</v>
      </c>
      <c r="AZ40" s="162">
        <v>6000</v>
      </c>
      <c r="BA40" s="154">
        <f t="shared" si="17"/>
        <v>0</v>
      </c>
      <c r="BB40" s="148"/>
      <c r="BC40" s="160">
        <v>201000</v>
      </c>
      <c r="BD40" s="161">
        <v>203000</v>
      </c>
      <c r="BE40" s="162">
        <v>21500</v>
      </c>
      <c r="BF40" s="154">
        <f t="shared" si="12"/>
        <v>0</v>
      </c>
      <c r="BG40" s="172"/>
      <c r="BH40" s="160">
        <v>296000</v>
      </c>
      <c r="BI40" s="161">
        <v>299000</v>
      </c>
      <c r="BJ40" s="162">
        <v>52900</v>
      </c>
      <c r="BK40" s="154">
        <f t="shared" ref="BK40:BK72" si="18">IF(AND($BK$179&gt;=BH40, $BK$179&lt;BI40), BJ40, 0)</f>
        <v>0</v>
      </c>
    </row>
    <row r="41" spans="1:64" ht="18.75" customHeight="1" thickBot="1">
      <c r="B41" s="437" t="s">
        <v>33</v>
      </c>
      <c r="C41" s="437"/>
      <c r="D41" s="437"/>
      <c r="E41" s="437"/>
      <c r="F41" s="437"/>
      <c r="G41" s="437"/>
      <c r="H41" s="437"/>
      <c r="I41" s="437"/>
      <c r="J41" s="437"/>
      <c r="K41" s="437"/>
      <c r="L41" s="437"/>
      <c r="M41" s="437"/>
      <c r="N41" s="437"/>
      <c r="O41" s="437"/>
      <c r="P41" s="437"/>
      <c r="Q41" s="437"/>
      <c r="R41" s="437"/>
      <c r="S41" s="437"/>
      <c r="T41" s="437"/>
      <c r="U41" s="437"/>
      <c r="V41" s="437"/>
      <c r="W41" s="437"/>
      <c r="X41" s="437"/>
      <c r="Z41" s="67" t="s">
        <v>34</v>
      </c>
      <c r="AA41" s="438">
        <f>SUM(AA37:AF40)</f>
        <v>0</v>
      </c>
      <c r="AB41" s="439"/>
      <c r="AC41" s="439"/>
      <c r="AD41" s="439"/>
      <c r="AE41" s="439"/>
      <c r="AF41" s="440"/>
      <c r="AX41" s="160">
        <v>133000</v>
      </c>
      <c r="AY41" s="161">
        <v>135000</v>
      </c>
      <c r="AZ41" s="162">
        <v>6300</v>
      </c>
      <c r="BA41" s="154">
        <f t="shared" si="17"/>
        <v>0</v>
      </c>
      <c r="BB41" s="148"/>
      <c r="BC41" s="160">
        <v>203000</v>
      </c>
      <c r="BD41" s="161">
        <v>205000</v>
      </c>
      <c r="BE41" s="162">
        <v>22200</v>
      </c>
      <c r="BF41" s="154">
        <f t="shared" si="12"/>
        <v>0</v>
      </c>
      <c r="BG41" s="172"/>
      <c r="BH41" s="160">
        <v>299000</v>
      </c>
      <c r="BI41" s="161">
        <v>302000</v>
      </c>
      <c r="BJ41" s="162">
        <v>53700</v>
      </c>
      <c r="BK41" s="154">
        <f t="shared" si="18"/>
        <v>0</v>
      </c>
    </row>
    <row r="42" spans="1:64" ht="11.25" customHeight="1" thickBot="1">
      <c r="B42" s="441" t="s">
        <v>186</v>
      </c>
      <c r="C42" s="441"/>
      <c r="D42" s="441"/>
      <c r="E42" s="441"/>
      <c r="F42" s="441"/>
      <c r="G42" s="441"/>
      <c r="H42" s="441"/>
      <c r="I42" s="441"/>
      <c r="J42" s="441"/>
      <c r="K42" s="441"/>
      <c r="L42" s="441"/>
      <c r="M42" s="441"/>
      <c r="N42" s="441"/>
      <c r="O42" s="441"/>
      <c r="P42" s="441"/>
      <c r="Q42" s="441"/>
      <c r="R42" s="441"/>
      <c r="S42" s="441"/>
      <c r="T42" s="441"/>
      <c r="U42" s="441"/>
      <c r="V42" s="441"/>
      <c r="W42" s="441"/>
      <c r="X42" s="441"/>
      <c r="AX42" s="166">
        <v>135000</v>
      </c>
      <c r="AY42" s="167">
        <v>137000</v>
      </c>
      <c r="AZ42" s="168">
        <v>6600</v>
      </c>
      <c r="BA42" s="154">
        <f t="shared" si="17"/>
        <v>0</v>
      </c>
      <c r="BB42" s="148"/>
      <c r="BC42" s="166">
        <v>205000</v>
      </c>
      <c r="BD42" s="167">
        <v>207000</v>
      </c>
      <c r="BE42" s="168">
        <v>22700</v>
      </c>
      <c r="BF42" s="154">
        <f t="shared" si="12"/>
        <v>0</v>
      </c>
      <c r="BG42" s="172"/>
      <c r="BH42" s="166">
        <v>302000</v>
      </c>
      <c r="BI42" s="167">
        <v>305000</v>
      </c>
      <c r="BJ42" s="168">
        <v>54500</v>
      </c>
      <c r="BK42" s="154">
        <f t="shared" si="18"/>
        <v>0</v>
      </c>
    </row>
    <row r="43" spans="1:64" ht="18.75" customHeight="1" thickBot="1">
      <c r="Z43" s="67" t="s">
        <v>35</v>
      </c>
      <c r="AA43" s="442">
        <f>COUNTA(G7:H22,W7:X21)</f>
        <v>0</v>
      </c>
      <c r="AB43" s="443"/>
      <c r="AC43" s="443"/>
      <c r="AD43" s="443"/>
      <c r="AE43" s="443"/>
      <c r="AF43" s="444"/>
      <c r="AX43" s="172" t="s">
        <v>91</v>
      </c>
      <c r="AY43" s="172"/>
      <c r="AZ43" s="172"/>
      <c r="BA43" s="172"/>
      <c r="BB43" s="172"/>
      <c r="BC43" s="172"/>
      <c r="BD43" s="172"/>
      <c r="BE43" s="172"/>
      <c r="BF43" s="172"/>
      <c r="BG43" s="173"/>
      <c r="BH43" s="155">
        <v>305000</v>
      </c>
      <c r="BI43" s="156">
        <v>308000</v>
      </c>
      <c r="BJ43" s="157">
        <v>55200</v>
      </c>
      <c r="BK43" s="154">
        <f t="shared" si="18"/>
        <v>0</v>
      </c>
    </row>
    <row r="44" spans="1:64" ht="9" customHeight="1" thickBot="1">
      <c r="AX44" s="172"/>
      <c r="AY44" s="172"/>
      <c r="AZ44" s="172"/>
      <c r="BA44" s="172"/>
      <c r="BB44" s="172"/>
      <c r="BC44" s="172"/>
      <c r="BD44" s="172"/>
      <c r="BE44" s="172"/>
      <c r="BF44" s="172"/>
      <c r="BG44" s="173"/>
      <c r="BH44" s="160">
        <v>308000</v>
      </c>
      <c r="BI44" s="161">
        <v>311000</v>
      </c>
      <c r="BJ44" s="162">
        <v>56100</v>
      </c>
      <c r="BK44" s="154">
        <f t="shared" si="18"/>
        <v>0</v>
      </c>
    </row>
    <row r="45" spans="1:64" ht="26.5" customHeight="1" thickBot="1">
      <c r="Z45" s="67" t="s">
        <v>36</v>
      </c>
      <c r="AA45" s="445">
        <f>AA43*AA41</f>
        <v>0</v>
      </c>
      <c r="AB45" s="446"/>
      <c r="AC45" s="446"/>
      <c r="AD45" s="446"/>
      <c r="AE45" s="446"/>
      <c r="AF45" s="447"/>
      <c r="AX45" s="172"/>
      <c r="AY45" s="172"/>
      <c r="AZ45" s="172"/>
      <c r="BA45" s="172"/>
      <c r="BB45" s="172"/>
      <c r="BC45" s="172"/>
      <c r="BD45" s="172"/>
      <c r="BE45" s="172"/>
      <c r="BF45" s="172"/>
      <c r="BG45" s="173"/>
      <c r="BH45" s="160">
        <v>311000</v>
      </c>
      <c r="BI45" s="161">
        <v>314000</v>
      </c>
      <c r="BJ45" s="162">
        <v>56900</v>
      </c>
      <c r="BK45" s="154">
        <f t="shared" si="18"/>
        <v>0</v>
      </c>
    </row>
    <row r="46" spans="1:64" ht="9" customHeight="1">
      <c r="AX46" s="172"/>
      <c r="AY46" s="172"/>
      <c r="AZ46" s="172"/>
      <c r="BA46" s="172"/>
      <c r="BB46" s="172"/>
      <c r="BC46" s="172"/>
      <c r="BD46" s="172"/>
      <c r="BE46" s="172"/>
      <c r="BF46" s="172"/>
      <c r="BG46" s="173"/>
      <c r="BH46" s="160">
        <v>314000</v>
      </c>
      <c r="BI46" s="161">
        <v>317000</v>
      </c>
      <c r="BJ46" s="162">
        <v>57800</v>
      </c>
      <c r="BK46" s="154">
        <f t="shared" si="18"/>
        <v>0</v>
      </c>
    </row>
    <row r="47" spans="1:64" ht="6" customHeight="1" thickBot="1">
      <c r="AX47" s="172"/>
      <c r="AY47" s="172"/>
      <c r="AZ47" s="172"/>
      <c r="BA47" s="172"/>
      <c r="BB47" s="172"/>
      <c r="BC47" s="172"/>
      <c r="BD47" s="172"/>
      <c r="BE47" s="172"/>
      <c r="BF47" s="172"/>
      <c r="BG47" s="173"/>
      <c r="BH47" s="166">
        <v>317000</v>
      </c>
      <c r="BI47" s="167">
        <v>320000</v>
      </c>
      <c r="BJ47" s="168">
        <v>58800</v>
      </c>
      <c r="BK47" s="154">
        <f t="shared" si="18"/>
        <v>0</v>
      </c>
    </row>
    <row r="48" spans="1:64" ht="16.5" customHeight="1">
      <c r="A48" s="448" t="s">
        <v>192</v>
      </c>
      <c r="B48" s="449"/>
      <c r="C48" s="449"/>
      <c r="D48" s="449"/>
      <c r="E48" s="449"/>
      <c r="F48" s="449"/>
      <c r="G48" s="449"/>
      <c r="H48" s="449"/>
      <c r="I48" s="449"/>
      <c r="J48" s="449"/>
      <c r="K48" s="449"/>
      <c r="L48" s="449"/>
      <c r="M48" s="449"/>
      <c r="N48" s="449"/>
      <c r="O48" s="449"/>
      <c r="P48" s="450"/>
      <c r="Q48" s="454" t="s">
        <v>37</v>
      </c>
      <c r="R48" s="392"/>
      <c r="S48" s="68"/>
      <c r="T48" s="69"/>
      <c r="U48" s="69"/>
      <c r="V48" s="69"/>
      <c r="W48" s="69"/>
      <c r="X48" s="69"/>
      <c r="Y48" s="70"/>
      <c r="Z48" s="70"/>
      <c r="AA48" s="69"/>
      <c r="AB48" s="69"/>
      <c r="AC48" s="69"/>
      <c r="AD48" s="69"/>
      <c r="AE48" s="69"/>
      <c r="AF48" s="71"/>
      <c r="AX48" s="172"/>
      <c r="AY48" s="172"/>
      <c r="AZ48" s="172"/>
      <c r="BA48" s="172"/>
      <c r="BB48" s="172"/>
      <c r="BC48" s="172"/>
      <c r="BD48" s="172"/>
      <c r="BE48" s="172"/>
      <c r="BF48" s="172"/>
      <c r="BG48" s="173"/>
      <c r="BH48" s="155">
        <v>320000</v>
      </c>
      <c r="BI48" s="156">
        <v>323000</v>
      </c>
      <c r="BJ48" s="157">
        <v>59800</v>
      </c>
      <c r="BK48" s="154">
        <f t="shared" si="18"/>
        <v>0</v>
      </c>
      <c r="BL48" s="209"/>
    </row>
    <row r="49" spans="1:63" ht="15.75" customHeight="1">
      <c r="A49" s="451"/>
      <c r="B49" s="452"/>
      <c r="C49" s="452"/>
      <c r="D49" s="452"/>
      <c r="E49" s="452"/>
      <c r="F49" s="452"/>
      <c r="G49" s="452"/>
      <c r="H49" s="452"/>
      <c r="I49" s="452"/>
      <c r="J49" s="452"/>
      <c r="K49" s="452"/>
      <c r="L49" s="452"/>
      <c r="M49" s="452"/>
      <c r="N49" s="452"/>
      <c r="O49" s="452"/>
      <c r="P49" s="453"/>
      <c r="Q49" s="394"/>
      <c r="R49" s="455"/>
      <c r="S49" s="72"/>
      <c r="T49" s="73"/>
      <c r="U49" s="73"/>
      <c r="V49" s="73"/>
      <c r="W49" s="73"/>
      <c r="X49" s="73"/>
      <c r="Y49" s="74"/>
      <c r="Z49" s="74"/>
      <c r="AA49" s="73"/>
      <c r="AB49" s="73"/>
      <c r="AC49" s="73"/>
      <c r="AD49" s="73"/>
      <c r="AE49" s="73"/>
      <c r="AF49" s="75"/>
      <c r="AX49" s="172"/>
      <c r="AY49" s="172"/>
      <c r="AZ49" s="172"/>
      <c r="BA49" s="172"/>
      <c r="BB49" s="172"/>
      <c r="BC49" s="172"/>
      <c r="BD49" s="172"/>
      <c r="BE49" s="172"/>
      <c r="BF49" s="172"/>
      <c r="BG49" s="173"/>
      <c r="BH49" s="160">
        <v>323000</v>
      </c>
      <c r="BI49" s="161">
        <v>326000</v>
      </c>
      <c r="BJ49" s="162">
        <v>60900</v>
      </c>
      <c r="BK49" s="154">
        <f t="shared" si="18"/>
        <v>0</v>
      </c>
    </row>
    <row r="50" spans="1:63" ht="18" customHeight="1">
      <c r="A50" s="76"/>
      <c r="B50" s="77"/>
      <c r="C50" s="77"/>
      <c r="D50" s="77"/>
      <c r="E50" s="77"/>
      <c r="F50" s="77"/>
      <c r="G50" s="77"/>
      <c r="H50" s="77"/>
      <c r="I50" s="430"/>
      <c r="J50" s="431"/>
      <c r="K50" s="78" t="s">
        <v>38</v>
      </c>
      <c r="L50" s="208"/>
      <c r="M50" s="78" t="s">
        <v>39</v>
      </c>
      <c r="N50" s="208"/>
      <c r="O50" s="79" t="s">
        <v>5</v>
      </c>
      <c r="P50" s="79"/>
      <c r="Q50" s="80"/>
      <c r="R50" s="81" t="s">
        <v>40</v>
      </c>
      <c r="S50" s="73"/>
      <c r="T50" s="81" t="s">
        <v>188</v>
      </c>
      <c r="U50" s="81"/>
      <c r="V50" s="81" t="s">
        <v>41</v>
      </c>
      <c r="W50" s="73"/>
      <c r="X50" s="73"/>
      <c r="Y50" s="74"/>
      <c r="Z50" s="220" t="s">
        <v>166</v>
      </c>
      <c r="AA50" s="81"/>
      <c r="AB50" s="81" t="s">
        <v>169</v>
      </c>
      <c r="AC50" s="81"/>
      <c r="AD50" s="81"/>
      <c r="AE50" s="73"/>
      <c r="AF50" s="75"/>
      <c r="AX50" s="172"/>
      <c r="AY50" s="172"/>
      <c r="AZ50" s="172"/>
      <c r="BA50" s="172"/>
      <c r="BB50" s="172"/>
      <c r="BC50" s="172"/>
      <c r="BD50" s="172"/>
      <c r="BE50" s="172"/>
      <c r="BF50" s="172"/>
      <c r="BG50" s="173"/>
      <c r="BH50" s="160">
        <v>326000</v>
      </c>
      <c r="BI50" s="161">
        <v>329000</v>
      </c>
      <c r="BJ50" s="162">
        <v>61900</v>
      </c>
      <c r="BK50" s="154">
        <f t="shared" si="18"/>
        <v>0</v>
      </c>
    </row>
    <row r="51" spans="1:63" ht="18" customHeight="1">
      <c r="A51" s="76"/>
      <c r="B51" s="82" t="s">
        <v>42</v>
      </c>
      <c r="C51" s="52" t="s">
        <v>159</v>
      </c>
      <c r="D51" s="432"/>
      <c r="E51" s="432"/>
      <c r="F51" s="83"/>
      <c r="G51" s="52" t="s">
        <v>43</v>
      </c>
      <c r="H51" s="432"/>
      <c r="I51" s="432"/>
      <c r="J51" s="84"/>
      <c r="K51" s="78"/>
      <c r="L51" s="85"/>
      <c r="M51" s="85"/>
      <c r="N51" s="78"/>
      <c r="O51" s="85"/>
      <c r="P51" s="77"/>
      <c r="Q51" s="86" t="s">
        <v>44</v>
      </c>
      <c r="R51" s="81" t="s">
        <v>165</v>
      </c>
      <c r="S51" s="433"/>
      <c r="T51" s="433"/>
      <c r="U51" s="87" t="s">
        <v>164</v>
      </c>
      <c r="V51" s="81"/>
      <c r="W51" s="73"/>
      <c r="X51" s="81" t="s">
        <v>45</v>
      </c>
      <c r="Y51" s="88"/>
      <c r="Z51" s="89"/>
      <c r="AA51" s="81"/>
      <c r="AB51" s="90" t="s">
        <v>170</v>
      </c>
      <c r="AD51" s="90"/>
      <c r="AF51" s="91"/>
      <c r="BH51" s="160">
        <v>329000</v>
      </c>
      <c r="BI51" s="161">
        <v>332000</v>
      </c>
      <c r="BJ51" s="162">
        <v>62900</v>
      </c>
      <c r="BK51" s="154">
        <f t="shared" si="18"/>
        <v>0</v>
      </c>
    </row>
    <row r="52" spans="1:63" ht="18" customHeight="1">
      <c r="A52" s="76"/>
      <c r="B52" s="434"/>
      <c r="C52" s="434"/>
      <c r="D52" s="434"/>
      <c r="E52" s="434"/>
      <c r="F52" s="434"/>
      <c r="G52" s="434"/>
      <c r="H52" s="434"/>
      <c r="I52" s="434"/>
      <c r="J52" s="434"/>
      <c r="K52" s="434"/>
      <c r="L52" s="434"/>
      <c r="M52" s="434"/>
      <c r="N52" s="434"/>
      <c r="O52" s="434"/>
      <c r="P52" s="225"/>
      <c r="Q52" s="93" t="s">
        <v>46</v>
      </c>
      <c r="R52" s="51" t="s">
        <v>47</v>
      </c>
      <c r="S52" s="51" t="s">
        <v>167</v>
      </c>
      <c r="T52" s="51"/>
      <c r="U52" s="16"/>
      <c r="V52" s="51"/>
      <c r="W52" s="51"/>
      <c r="X52" s="51" t="s">
        <v>168</v>
      </c>
      <c r="Y52" s="52"/>
      <c r="Z52" s="51"/>
      <c r="AA52" s="94"/>
      <c r="AB52" s="94" t="s">
        <v>171</v>
      </c>
      <c r="AC52" s="95" t="s">
        <v>50</v>
      </c>
      <c r="AD52" s="436"/>
      <c r="AE52" s="436"/>
      <c r="AF52" s="96" t="s">
        <v>51</v>
      </c>
      <c r="BH52" s="166">
        <v>332000</v>
      </c>
      <c r="BI52" s="167">
        <v>335000</v>
      </c>
      <c r="BJ52" s="168">
        <v>63900</v>
      </c>
      <c r="BK52" s="154">
        <f t="shared" si="18"/>
        <v>0</v>
      </c>
    </row>
    <row r="53" spans="1:63" ht="7.5" customHeight="1" thickBot="1">
      <c r="A53" s="76"/>
      <c r="B53" s="435"/>
      <c r="C53" s="435"/>
      <c r="D53" s="435"/>
      <c r="E53" s="435"/>
      <c r="F53" s="435"/>
      <c r="G53" s="435"/>
      <c r="H53" s="435"/>
      <c r="I53" s="435"/>
      <c r="J53" s="435"/>
      <c r="K53" s="435"/>
      <c r="L53" s="435"/>
      <c r="M53" s="435"/>
      <c r="N53" s="435"/>
      <c r="O53" s="435"/>
      <c r="P53" s="225"/>
      <c r="Q53" s="62"/>
      <c r="R53" s="63"/>
      <c r="S53" s="63"/>
      <c r="T53" s="97"/>
      <c r="U53" s="97"/>
      <c r="V53" s="97"/>
      <c r="W53" s="97"/>
      <c r="X53" s="97"/>
      <c r="Y53" s="97"/>
      <c r="Z53" s="97"/>
      <c r="AA53" s="97"/>
      <c r="AB53" s="97"/>
      <c r="AC53" s="97"/>
      <c r="AD53" s="97"/>
      <c r="AE53" s="97"/>
      <c r="AF53" s="98"/>
      <c r="BH53" s="237">
        <v>335000</v>
      </c>
      <c r="BI53" s="238">
        <v>338000</v>
      </c>
      <c r="BJ53" s="239">
        <v>64900</v>
      </c>
      <c r="BK53" s="154">
        <f t="shared" si="18"/>
        <v>0</v>
      </c>
    </row>
    <row r="54" spans="1:63">
      <c r="A54" s="41"/>
      <c r="B54" s="16"/>
      <c r="C54" s="16"/>
      <c r="D54" s="16" t="s">
        <v>52</v>
      </c>
      <c r="E54" s="472"/>
      <c r="F54" s="473"/>
      <c r="G54" s="473"/>
      <c r="H54" s="99" t="s">
        <v>53</v>
      </c>
      <c r="I54" s="474"/>
      <c r="J54" s="474"/>
      <c r="K54" s="99" t="s">
        <v>53</v>
      </c>
      <c r="L54" s="475"/>
      <c r="M54" s="475"/>
      <c r="N54" s="476"/>
      <c r="O54" s="476"/>
      <c r="P54" s="477"/>
      <c r="Q54" s="41"/>
      <c r="R54" s="16"/>
      <c r="S54" s="16"/>
      <c r="T54" s="101"/>
      <c r="U54" s="101"/>
      <c r="V54" s="101"/>
      <c r="W54" s="101"/>
      <c r="X54" s="101"/>
      <c r="Y54" s="101"/>
      <c r="Z54" s="101"/>
      <c r="AA54" s="101"/>
      <c r="AB54" s="101"/>
      <c r="AC54" s="101"/>
      <c r="AD54" s="101"/>
      <c r="AE54" s="101"/>
      <c r="AF54" s="102"/>
      <c r="BH54" s="160">
        <v>338000</v>
      </c>
      <c r="BI54" s="161">
        <v>341000</v>
      </c>
      <c r="BJ54" s="162">
        <v>66000</v>
      </c>
      <c r="BK54" s="154">
        <f t="shared" si="18"/>
        <v>0</v>
      </c>
    </row>
    <row r="55" spans="1:63">
      <c r="A55" s="41"/>
      <c r="B55" s="16"/>
      <c r="C55" s="16"/>
      <c r="D55" s="16"/>
      <c r="E55" s="260"/>
      <c r="F55" s="261"/>
      <c r="G55" s="261"/>
      <c r="H55" s="262"/>
      <c r="I55" s="260"/>
      <c r="J55" s="260"/>
      <c r="K55" s="262"/>
      <c r="L55" s="263"/>
      <c r="M55" s="263"/>
      <c r="N55" s="259"/>
      <c r="O55" s="264" t="s">
        <v>196</v>
      </c>
      <c r="P55" s="259"/>
      <c r="Q55" s="41"/>
      <c r="R55" s="105" t="s">
        <v>56</v>
      </c>
      <c r="S55" s="16"/>
      <c r="T55" s="101"/>
      <c r="U55" s="101"/>
      <c r="V55" s="101"/>
      <c r="W55" s="101"/>
      <c r="X55" s="101"/>
      <c r="Y55" s="101"/>
      <c r="Z55" s="101"/>
      <c r="AA55" s="101"/>
      <c r="AB55" s="101"/>
      <c r="AC55" s="101"/>
      <c r="AD55" s="101"/>
      <c r="AE55" s="101"/>
      <c r="AF55" s="102"/>
      <c r="BH55" s="160"/>
      <c r="BI55" s="161"/>
      <c r="BJ55" s="162"/>
      <c r="BK55" s="154"/>
    </row>
    <row r="56" spans="1:63" ht="14.25" customHeight="1">
      <c r="A56" s="41"/>
      <c r="B56" s="103" t="s">
        <v>54</v>
      </c>
      <c r="C56" s="103"/>
      <c r="D56" s="478"/>
      <c r="E56" s="478"/>
      <c r="F56" s="478"/>
      <c r="G56" s="478"/>
      <c r="H56" s="478"/>
      <c r="I56" s="478"/>
      <c r="J56" s="478"/>
      <c r="K56" s="478"/>
      <c r="L56" s="478"/>
      <c r="M56" s="478"/>
      <c r="N56" s="478"/>
      <c r="O56" s="479" t="s">
        <v>55</v>
      </c>
      <c r="P56" s="104"/>
      <c r="Q56" s="41"/>
      <c r="R56" s="16"/>
      <c r="S56" s="51" t="s">
        <v>193</v>
      </c>
      <c r="T56" s="16"/>
      <c r="U56" s="51"/>
      <c r="V56" s="16"/>
      <c r="W56" s="16"/>
      <c r="X56" s="101"/>
      <c r="Y56" s="101"/>
      <c r="Z56" s="456" t="s">
        <v>194</v>
      </c>
      <c r="AA56" s="456"/>
      <c r="AB56" s="456"/>
      <c r="AC56" s="456"/>
      <c r="AD56" s="456"/>
      <c r="AE56" s="456"/>
      <c r="AF56" s="102"/>
      <c r="BH56" s="160">
        <v>341000</v>
      </c>
      <c r="BI56" s="161">
        <v>344000</v>
      </c>
      <c r="BJ56" s="162">
        <v>67000</v>
      </c>
      <c r="BK56" s="154">
        <f t="shared" si="18"/>
        <v>0</v>
      </c>
    </row>
    <row r="57" spans="1:63" ht="14.25" customHeight="1">
      <c r="A57" s="41"/>
      <c r="B57" s="103"/>
      <c r="C57" s="103"/>
      <c r="D57" s="457"/>
      <c r="E57" s="457"/>
      <c r="F57" s="457"/>
      <c r="G57" s="457"/>
      <c r="H57" s="457"/>
      <c r="I57" s="457"/>
      <c r="J57" s="457"/>
      <c r="K57" s="457"/>
      <c r="L57" s="457"/>
      <c r="M57" s="457"/>
      <c r="N57" s="457"/>
      <c r="O57" s="479"/>
      <c r="P57" s="104"/>
      <c r="Q57" s="41"/>
      <c r="R57" s="16"/>
      <c r="S57" s="459"/>
      <c r="T57" s="459"/>
      <c r="U57" s="459"/>
      <c r="V57" s="459"/>
      <c r="W57" s="459"/>
      <c r="X57" s="459"/>
      <c r="Y57" s="459"/>
      <c r="Z57" s="459"/>
      <c r="AA57" s="459"/>
      <c r="AB57" s="459"/>
      <c r="AC57" s="459"/>
      <c r="AD57" s="459"/>
      <c r="AE57" s="461" t="s">
        <v>55</v>
      </c>
      <c r="AF57" s="53"/>
      <c r="BH57" s="160">
        <v>344000</v>
      </c>
      <c r="BI57" s="161">
        <v>347000</v>
      </c>
      <c r="BJ57" s="162">
        <v>68000</v>
      </c>
      <c r="BK57" s="154">
        <f t="shared" si="18"/>
        <v>0</v>
      </c>
    </row>
    <row r="58" spans="1:63" ht="14.25" customHeight="1">
      <c r="A58" s="41"/>
      <c r="B58" s="106" t="s">
        <v>195</v>
      </c>
      <c r="C58" s="106"/>
      <c r="D58" s="458"/>
      <c r="E58" s="458"/>
      <c r="F58" s="458"/>
      <c r="G58" s="458"/>
      <c r="H58" s="458"/>
      <c r="I58" s="458"/>
      <c r="J58" s="458"/>
      <c r="K58" s="458"/>
      <c r="L58" s="458"/>
      <c r="M58" s="458"/>
      <c r="N58" s="458"/>
      <c r="O58" s="480"/>
      <c r="P58" s="107"/>
      <c r="Q58" s="41"/>
      <c r="R58" s="16"/>
      <c r="S58" s="460"/>
      <c r="T58" s="460"/>
      <c r="U58" s="460"/>
      <c r="V58" s="460"/>
      <c r="W58" s="460"/>
      <c r="X58" s="460"/>
      <c r="Y58" s="460"/>
      <c r="Z58" s="460"/>
      <c r="AA58" s="460"/>
      <c r="AB58" s="460"/>
      <c r="AC58" s="460"/>
      <c r="AD58" s="460"/>
      <c r="AE58" s="462"/>
      <c r="AF58" s="117"/>
      <c r="BH58" s="166">
        <v>347000</v>
      </c>
      <c r="BI58" s="167">
        <v>350000</v>
      </c>
      <c r="BJ58" s="168">
        <v>69000</v>
      </c>
      <c r="BK58" s="154">
        <f t="shared" si="18"/>
        <v>0</v>
      </c>
    </row>
    <row r="59" spans="1:63" ht="18.75" customHeight="1" thickBot="1">
      <c r="A59" s="109"/>
      <c r="B59" s="110"/>
      <c r="C59" s="111" t="s">
        <v>58</v>
      </c>
      <c r="D59" s="463"/>
      <c r="E59" s="463"/>
      <c r="F59" s="112" t="s">
        <v>38</v>
      </c>
      <c r="G59" s="110" t="s">
        <v>38</v>
      </c>
      <c r="H59" s="113"/>
      <c r="I59" s="110" t="s">
        <v>39</v>
      </c>
      <c r="J59" s="114"/>
      <c r="K59" s="115" t="s">
        <v>59</v>
      </c>
      <c r="L59" s="111" t="s">
        <v>60</v>
      </c>
      <c r="M59" s="111"/>
      <c r="N59" s="115" t="s">
        <v>61</v>
      </c>
      <c r="O59" s="115" t="s">
        <v>62</v>
      </c>
      <c r="Q59" s="41"/>
      <c r="R59" s="63"/>
      <c r="S59" s="63"/>
      <c r="T59" s="120"/>
      <c r="U59" s="64"/>
      <c r="V59" s="16"/>
      <c r="W59" s="16"/>
      <c r="X59" s="16"/>
      <c r="Y59" s="52"/>
      <c r="Z59" s="52"/>
      <c r="AA59" s="16"/>
      <c r="AB59" s="16"/>
      <c r="AC59" s="16"/>
      <c r="AD59" s="16"/>
      <c r="AE59" s="16"/>
      <c r="AF59" s="53"/>
      <c r="BH59" s="237">
        <v>350000</v>
      </c>
      <c r="BI59" s="238">
        <v>353000</v>
      </c>
      <c r="BJ59" s="240">
        <v>70000</v>
      </c>
      <c r="BK59" s="154">
        <f t="shared" si="18"/>
        <v>0</v>
      </c>
    </row>
    <row r="60" spans="1:63" ht="16.5" customHeight="1">
      <c r="A60" s="41"/>
      <c r="B60" s="464" t="s">
        <v>201</v>
      </c>
      <c r="C60" s="465"/>
      <c r="D60" s="467"/>
      <c r="E60" s="467"/>
      <c r="F60" s="467"/>
      <c r="G60" s="467"/>
      <c r="H60" s="467"/>
      <c r="I60" s="467"/>
      <c r="J60" s="467"/>
      <c r="K60" s="467"/>
      <c r="L60" s="467"/>
      <c r="M60" s="467"/>
      <c r="N60" s="467"/>
      <c r="O60" s="467"/>
      <c r="P60" s="119"/>
      <c r="Q60" s="121" t="s">
        <v>63</v>
      </c>
      <c r="R60" s="16"/>
      <c r="S60" s="16"/>
      <c r="T60" s="36"/>
      <c r="U60" s="16"/>
      <c r="V60" s="36"/>
      <c r="W60" s="36"/>
      <c r="X60" s="36"/>
      <c r="Y60" s="122"/>
      <c r="Z60" s="122"/>
      <c r="AA60" s="36"/>
      <c r="AB60" s="36"/>
      <c r="AC60" s="36"/>
      <c r="AD60" s="36"/>
      <c r="AE60" s="36"/>
      <c r="AF60" s="123"/>
      <c r="BH60" s="160">
        <v>353000</v>
      </c>
      <c r="BI60" s="161">
        <v>356000</v>
      </c>
      <c r="BJ60" s="210">
        <v>71100</v>
      </c>
      <c r="BK60" s="154">
        <f t="shared" si="18"/>
        <v>0</v>
      </c>
    </row>
    <row r="61" spans="1:63" ht="16.5" customHeight="1">
      <c r="A61" s="41"/>
      <c r="B61" s="466"/>
      <c r="C61" s="466"/>
      <c r="D61" s="468"/>
      <c r="E61" s="468"/>
      <c r="F61" s="468"/>
      <c r="G61" s="468"/>
      <c r="H61" s="468"/>
      <c r="I61" s="468"/>
      <c r="J61" s="468"/>
      <c r="K61" s="468"/>
      <c r="L61" s="468"/>
      <c r="M61" s="468"/>
      <c r="N61" s="468"/>
      <c r="O61" s="468"/>
      <c r="P61" s="119"/>
      <c r="Q61" s="126" t="s">
        <v>64</v>
      </c>
      <c r="R61" s="469" t="s">
        <v>65</v>
      </c>
      <c r="S61" s="470"/>
      <c r="T61" s="470"/>
      <c r="U61" s="470"/>
      <c r="V61" s="470"/>
      <c r="W61" s="470"/>
      <c r="X61" s="470"/>
      <c r="Y61" s="470"/>
      <c r="Z61" s="470"/>
      <c r="AA61" s="470"/>
      <c r="AB61" s="470"/>
      <c r="AC61" s="470"/>
      <c r="AD61" s="470"/>
      <c r="AE61" s="470"/>
      <c r="AF61" s="471"/>
      <c r="BH61" s="160">
        <v>356000</v>
      </c>
      <c r="BI61" s="161">
        <v>359000</v>
      </c>
      <c r="BJ61" s="210">
        <v>72100</v>
      </c>
      <c r="BK61" s="154">
        <f t="shared" si="18"/>
        <v>0</v>
      </c>
    </row>
    <row r="62" spans="1:63" ht="16.5" customHeight="1">
      <c r="A62" s="41"/>
      <c r="B62" s="42"/>
      <c r="C62" s="118"/>
      <c r="D62" s="124"/>
      <c r="E62" s="124"/>
      <c r="F62" s="124"/>
      <c r="G62" s="124"/>
      <c r="H62" s="124"/>
      <c r="I62" s="124"/>
      <c r="J62" s="124"/>
      <c r="K62" s="124"/>
      <c r="L62" s="124"/>
      <c r="M62" s="124"/>
      <c r="N62" s="124"/>
      <c r="O62" s="124"/>
      <c r="P62" s="125"/>
      <c r="Q62" s="126" t="s">
        <v>67</v>
      </c>
      <c r="R62" s="469" t="s">
        <v>68</v>
      </c>
      <c r="S62" s="469"/>
      <c r="T62" s="469"/>
      <c r="U62" s="469"/>
      <c r="V62" s="469"/>
      <c r="W62" s="469"/>
      <c r="X62" s="469"/>
      <c r="Y62" s="469"/>
      <c r="Z62" s="469"/>
      <c r="AA62" s="469"/>
      <c r="AB62" s="469"/>
      <c r="AC62" s="469"/>
      <c r="AD62" s="469"/>
      <c r="AE62" s="469"/>
      <c r="AF62" s="482"/>
      <c r="BH62" s="160">
        <v>359000</v>
      </c>
      <c r="BI62" s="161">
        <v>362000</v>
      </c>
      <c r="BJ62" s="210">
        <v>73100</v>
      </c>
      <c r="BK62" s="154">
        <f t="shared" si="18"/>
        <v>0</v>
      </c>
    </row>
    <row r="63" spans="1:63" ht="19.5" customHeight="1">
      <c r="A63" s="486" t="s">
        <v>66</v>
      </c>
      <c r="B63" s="487"/>
      <c r="C63" s="487"/>
      <c r="D63" s="487"/>
      <c r="E63" s="487"/>
      <c r="F63" s="487"/>
      <c r="G63" s="487"/>
      <c r="H63" s="487"/>
      <c r="I63" s="487"/>
      <c r="J63" s="487"/>
      <c r="K63" s="487"/>
      <c r="L63" s="487"/>
      <c r="M63" s="487"/>
      <c r="N63" s="487"/>
      <c r="O63" s="487"/>
      <c r="P63" s="487"/>
      <c r="Q63" s="126" t="s">
        <v>69</v>
      </c>
      <c r="R63" s="469" t="s">
        <v>70</v>
      </c>
      <c r="S63" s="469"/>
      <c r="T63" s="469"/>
      <c r="U63" s="469"/>
      <c r="V63" s="469"/>
      <c r="W63" s="469"/>
      <c r="X63" s="469"/>
      <c r="Y63" s="469"/>
      <c r="Z63" s="469"/>
      <c r="AA63" s="469"/>
      <c r="AB63" s="469"/>
      <c r="AC63" s="469"/>
      <c r="AD63" s="469"/>
      <c r="AE63" s="469"/>
      <c r="AF63" s="482"/>
      <c r="BH63" s="166">
        <v>362000</v>
      </c>
      <c r="BI63" s="167">
        <v>365000</v>
      </c>
      <c r="BJ63" s="241">
        <v>74200</v>
      </c>
      <c r="BK63" s="154">
        <f t="shared" si="18"/>
        <v>0</v>
      </c>
    </row>
    <row r="64" spans="1:63" ht="19.5" customHeight="1">
      <c r="A64" s="127"/>
      <c r="B64" s="42" t="s">
        <v>200</v>
      </c>
      <c r="C64" s="42"/>
      <c r="D64" s="42"/>
      <c r="E64" s="42"/>
      <c r="F64" s="42"/>
      <c r="G64" s="42"/>
      <c r="H64" s="42"/>
      <c r="I64" s="42"/>
      <c r="J64" s="42"/>
      <c r="K64" s="42"/>
      <c r="L64" s="42"/>
      <c r="M64" s="42"/>
      <c r="N64" s="42"/>
      <c r="O64" s="42"/>
      <c r="P64" s="42"/>
      <c r="Q64" s="126" t="s">
        <v>74</v>
      </c>
      <c r="R64" s="488" t="s">
        <v>199</v>
      </c>
      <c r="S64" s="488"/>
      <c r="T64" s="488"/>
      <c r="U64" s="488"/>
      <c r="V64" s="488"/>
      <c r="W64" s="488"/>
      <c r="X64" s="488"/>
      <c r="Y64" s="488"/>
      <c r="Z64" s="488"/>
      <c r="AA64" s="488"/>
      <c r="AB64" s="488"/>
      <c r="AC64" s="488"/>
      <c r="AD64" s="488"/>
      <c r="AE64" s="488"/>
      <c r="AF64" s="489"/>
      <c r="BH64" s="237">
        <v>365000</v>
      </c>
      <c r="BI64" s="238">
        <v>368000</v>
      </c>
      <c r="BJ64" s="240">
        <v>75200</v>
      </c>
      <c r="BK64" s="154">
        <f t="shared" si="18"/>
        <v>0</v>
      </c>
    </row>
    <row r="65" spans="1:63" ht="18.75" customHeight="1">
      <c r="A65" s="128"/>
      <c r="B65" s="490"/>
      <c r="C65" s="491"/>
      <c r="D65" s="491"/>
      <c r="E65" s="129" t="s">
        <v>71</v>
      </c>
      <c r="F65" s="130" t="s">
        <v>71</v>
      </c>
      <c r="G65" s="490"/>
      <c r="H65" s="490"/>
      <c r="I65" s="490"/>
      <c r="J65" s="492" t="s">
        <v>163</v>
      </c>
      <c r="K65" s="493"/>
      <c r="L65" s="493"/>
      <c r="M65" s="494"/>
      <c r="N65" s="494"/>
      <c r="O65" s="42" t="s">
        <v>73</v>
      </c>
      <c r="P65" s="131"/>
      <c r="Q65" s="126" t="s">
        <v>78</v>
      </c>
      <c r="R65" s="469" t="s">
        <v>79</v>
      </c>
      <c r="S65" s="469"/>
      <c r="T65" s="469"/>
      <c r="U65" s="469"/>
      <c r="V65" s="469"/>
      <c r="W65" s="469"/>
      <c r="X65" s="469"/>
      <c r="Y65" s="469"/>
      <c r="Z65" s="469"/>
      <c r="AA65" s="469"/>
      <c r="AB65" s="469"/>
      <c r="AC65" s="469"/>
      <c r="AD65" s="469"/>
      <c r="AE65" s="469"/>
      <c r="AF65" s="482"/>
      <c r="BH65" s="160">
        <v>368000</v>
      </c>
      <c r="BI65" s="161">
        <v>371000</v>
      </c>
      <c r="BJ65" s="210">
        <v>76200</v>
      </c>
      <c r="BK65" s="154">
        <f t="shared" si="18"/>
        <v>0</v>
      </c>
    </row>
    <row r="66" spans="1:63" ht="24.75" customHeight="1">
      <c r="A66" s="132"/>
      <c r="B66" s="133" t="s">
        <v>162</v>
      </c>
      <c r="C66" s="134"/>
      <c r="D66" s="219" t="s">
        <v>161</v>
      </c>
      <c r="E66" s="136" t="s">
        <v>160</v>
      </c>
      <c r="F66" s="137"/>
      <c r="G66" s="137"/>
      <c r="H66" s="137"/>
      <c r="I66" s="138" t="s">
        <v>77</v>
      </c>
      <c r="J66" s="481"/>
      <c r="K66" s="481"/>
      <c r="L66" s="481"/>
      <c r="M66" s="481"/>
      <c r="N66" s="481"/>
      <c r="O66" s="481"/>
      <c r="P66" s="224"/>
      <c r="Q66" s="126" t="s">
        <v>81</v>
      </c>
      <c r="R66" s="469" t="s">
        <v>198</v>
      </c>
      <c r="S66" s="469"/>
      <c r="T66" s="469"/>
      <c r="U66" s="469"/>
      <c r="V66" s="469"/>
      <c r="W66" s="469"/>
      <c r="X66" s="469"/>
      <c r="Y66" s="469"/>
      <c r="Z66" s="469"/>
      <c r="AA66" s="469"/>
      <c r="AB66" s="469"/>
      <c r="AC66" s="469"/>
      <c r="AD66" s="469"/>
      <c r="AE66" s="469"/>
      <c r="AF66" s="482"/>
      <c r="BH66" s="160">
        <v>371000</v>
      </c>
      <c r="BI66" s="161">
        <v>374000</v>
      </c>
      <c r="BJ66" s="210">
        <v>77100</v>
      </c>
      <c r="BK66" s="154">
        <f t="shared" si="18"/>
        <v>0</v>
      </c>
    </row>
    <row r="67" spans="1:63" ht="24.75" customHeight="1">
      <c r="A67" s="139"/>
      <c r="B67" s="140" t="s">
        <v>80</v>
      </c>
      <c r="C67" s="140"/>
      <c r="D67" s="140"/>
      <c r="E67" s="485"/>
      <c r="F67" s="485"/>
      <c r="G67" s="485"/>
      <c r="H67" s="485"/>
      <c r="I67" s="485"/>
      <c r="J67" s="485"/>
      <c r="K67" s="485"/>
      <c r="L67" s="485"/>
      <c r="M67" s="485"/>
      <c r="N67" s="485"/>
      <c r="O67" s="485"/>
      <c r="P67" s="223"/>
      <c r="Q67" s="143"/>
      <c r="R67" s="469"/>
      <c r="S67" s="469"/>
      <c r="T67" s="469"/>
      <c r="U67" s="469"/>
      <c r="V67" s="469"/>
      <c r="W67" s="469"/>
      <c r="X67" s="469"/>
      <c r="Y67" s="469"/>
      <c r="Z67" s="469"/>
      <c r="AA67" s="469"/>
      <c r="AB67" s="469"/>
      <c r="AC67" s="469"/>
      <c r="AD67" s="469"/>
      <c r="AE67" s="469"/>
      <c r="AF67" s="482"/>
      <c r="BH67" s="160">
        <v>374000</v>
      </c>
      <c r="BI67" s="161">
        <v>377000</v>
      </c>
      <c r="BJ67" s="210">
        <v>78100</v>
      </c>
      <c r="BK67" s="154">
        <f t="shared" si="18"/>
        <v>0</v>
      </c>
    </row>
    <row r="68" spans="1:63" ht="38.25" customHeight="1">
      <c r="A68" s="139"/>
      <c r="B68" s="142" t="s">
        <v>82</v>
      </c>
      <c r="C68" s="77"/>
      <c r="D68" s="77"/>
      <c r="E68" s="77"/>
      <c r="F68" s="77"/>
      <c r="G68" s="42"/>
      <c r="H68" s="42"/>
      <c r="I68" s="42"/>
      <c r="J68" s="42"/>
      <c r="K68" s="42"/>
      <c r="L68" s="42"/>
      <c r="M68" s="42"/>
      <c r="N68" s="42"/>
      <c r="O68" s="42"/>
      <c r="P68" s="42"/>
      <c r="Q68" s="144"/>
      <c r="R68" s="469"/>
      <c r="S68" s="469"/>
      <c r="T68" s="469"/>
      <c r="U68" s="469"/>
      <c r="V68" s="469"/>
      <c r="W68" s="469"/>
      <c r="X68" s="469"/>
      <c r="Y68" s="469"/>
      <c r="Z68" s="469"/>
      <c r="AA68" s="469"/>
      <c r="AB68" s="469"/>
      <c r="AC68" s="469"/>
      <c r="AD68" s="469"/>
      <c r="AE68" s="469"/>
      <c r="AF68" s="482"/>
      <c r="BH68" s="166">
        <v>377000</v>
      </c>
      <c r="BI68" s="167">
        <v>380000</v>
      </c>
      <c r="BJ68" s="241">
        <v>79000</v>
      </c>
      <c r="BK68" s="154">
        <f t="shared" si="18"/>
        <v>0</v>
      </c>
    </row>
    <row r="69" spans="1:63" ht="16.5" customHeight="1" thickBot="1">
      <c r="A69" s="62"/>
      <c r="B69" s="63"/>
      <c r="C69" s="63"/>
      <c r="D69" s="63"/>
      <c r="E69" s="63"/>
      <c r="F69" s="63"/>
      <c r="G69" s="63"/>
      <c r="H69" s="63"/>
      <c r="I69" s="65"/>
      <c r="J69" s="65"/>
      <c r="K69" s="63"/>
      <c r="L69" s="63"/>
      <c r="M69" s="63"/>
      <c r="N69" s="63"/>
      <c r="O69" s="63"/>
      <c r="P69" s="63"/>
      <c r="Q69" s="145"/>
      <c r="R69" s="483"/>
      <c r="S69" s="483"/>
      <c r="T69" s="483"/>
      <c r="U69" s="483"/>
      <c r="V69" s="483"/>
      <c r="W69" s="483"/>
      <c r="X69" s="483"/>
      <c r="Y69" s="483"/>
      <c r="Z69" s="483"/>
      <c r="AA69" s="483"/>
      <c r="AB69" s="483"/>
      <c r="AC69" s="483"/>
      <c r="AD69" s="483"/>
      <c r="AE69" s="483"/>
      <c r="AF69" s="484"/>
      <c r="BH69" s="237">
        <v>380000</v>
      </c>
      <c r="BI69" s="238">
        <v>383000</v>
      </c>
      <c r="BJ69" s="240">
        <v>79900</v>
      </c>
      <c r="BK69" s="154">
        <f t="shared" si="18"/>
        <v>0</v>
      </c>
    </row>
    <row r="70" spans="1:63" ht="17.5" customHeight="1">
      <c r="BH70" s="160">
        <v>383000</v>
      </c>
      <c r="BI70" s="161">
        <v>386000</v>
      </c>
      <c r="BJ70" s="210">
        <v>81400</v>
      </c>
      <c r="BK70" s="154">
        <f t="shared" si="18"/>
        <v>0</v>
      </c>
    </row>
    <row r="71" spans="1:63" ht="15" customHeight="1">
      <c r="BH71" s="160">
        <v>386000</v>
      </c>
      <c r="BI71" s="161">
        <v>389000</v>
      </c>
      <c r="BJ71" s="210">
        <v>83100</v>
      </c>
      <c r="BK71" s="154">
        <f t="shared" si="18"/>
        <v>0</v>
      </c>
    </row>
    <row r="72" spans="1:63">
      <c r="BH72" s="160">
        <v>389000</v>
      </c>
      <c r="BI72" s="161">
        <v>392000</v>
      </c>
      <c r="BJ72" s="210">
        <v>84700</v>
      </c>
      <c r="BK72" s="154">
        <f t="shared" si="18"/>
        <v>0</v>
      </c>
    </row>
    <row r="73" spans="1:63">
      <c r="BH73" s="166">
        <v>392000</v>
      </c>
      <c r="BI73" s="167">
        <v>395000</v>
      </c>
      <c r="BJ73" s="241">
        <v>86500</v>
      </c>
      <c r="BK73" s="154">
        <f t="shared" ref="BK73:BK104" si="19">IF(AND($BK$179&gt;=BH73, $BK$179&lt;BI73), BJ73, 0)</f>
        <v>0</v>
      </c>
    </row>
    <row r="74" spans="1:63">
      <c r="BH74" s="237">
        <v>395000</v>
      </c>
      <c r="BI74" s="238">
        <v>398000</v>
      </c>
      <c r="BJ74" s="240">
        <v>88200</v>
      </c>
      <c r="BK74" s="154">
        <f t="shared" si="19"/>
        <v>0</v>
      </c>
    </row>
    <row r="75" spans="1:63">
      <c r="BH75" s="160">
        <v>398000</v>
      </c>
      <c r="BI75" s="161">
        <v>401000</v>
      </c>
      <c r="BJ75" s="210">
        <v>89800</v>
      </c>
      <c r="BK75" s="154">
        <f t="shared" si="19"/>
        <v>0</v>
      </c>
    </row>
    <row r="76" spans="1:63">
      <c r="BH76" s="160">
        <v>401000</v>
      </c>
      <c r="BI76" s="161">
        <v>404000</v>
      </c>
      <c r="BJ76" s="210">
        <v>91600</v>
      </c>
      <c r="BK76" s="154">
        <f t="shared" si="19"/>
        <v>0</v>
      </c>
    </row>
    <row r="77" spans="1:63">
      <c r="BH77" s="160">
        <v>404000</v>
      </c>
      <c r="BI77" s="161">
        <v>407000</v>
      </c>
      <c r="BJ77" s="210">
        <v>93300</v>
      </c>
      <c r="BK77" s="154">
        <f t="shared" si="19"/>
        <v>0</v>
      </c>
    </row>
    <row r="78" spans="1:63">
      <c r="BH78" s="244">
        <v>407000</v>
      </c>
      <c r="BI78" s="245">
        <v>410000</v>
      </c>
      <c r="BJ78" s="241">
        <v>95000</v>
      </c>
      <c r="BK78" s="154">
        <f t="shared" si="19"/>
        <v>0</v>
      </c>
    </row>
    <row r="79" spans="1:63">
      <c r="BH79" s="213">
        <v>410000</v>
      </c>
      <c r="BI79" s="214">
        <v>413000</v>
      </c>
      <c r="BJ79" s="210">
        <v>96700</v>
      </c>
      <c r="BK79" s="154">
        <f t="shared" si="19"/>
        <v>0</v>
      </c>
    </row>
    <row r="80" spans="1:63">
      <c r="BH80" s="213">
        <v>413000</v>
      </c>
      <c r="BI80" s="214">
        <v>416000</v>
      </c>
      <c r="BJ80" s="210">
        <v>98300</v>
      </c>
      <c r="BK80" s="154">
        <f t="shared" si="19"/>
        <v>0</v>
      </c>
    </row>
    <row r="81" spans="60:63">
      <c r="BH81" s="213">
        <v>416000</v>
      </c>
      <c r="BI81" s="214">
        <v>419000</v>
      </c>
      <c r="BJ81" s="210">
        <v>100100</v>
      </c>
      <c r="BK81" s="154">
        <f t="shared" si="19"/>
        <v>0</v>
      </c>
    </row>
    <row r="82" spans="60:63">
      <c r="BH82" s="213">
        <v>419000</v>
      </c>
      <c r="BI82" s="214">
        <v>422000</v>
      </c>
      <c r="BJ82" s="210">
        <v>101800</v>
      </c>
      <c r="BK82" s="154">
        <f t="shared" si="19"/>
        <v>0</v>
      </c>
    </row>
    <row r="83" spans="60:63">
      <c r="BH83" s="248">
        <v>422000</v>
      </c>
      <c r="BI83" s="249">
        <v>425000</v>
      </c>
      <c r="BJ83" s="241">
        <v>103400</v>
      </c>
      <c r="BK83" s="154">
        <f t="shared" si="19"/>
        <v>0</v>
      </c>
    </row>
    <row r="84" spans="60:63">
      <c r="BH84" s="246">
        <v>425000</v>
      </c>
      <c r="BI84" s="247">
        <v>428000</v>
      </c>
      <c r="BJ84" s="240">
        <v>105200</v>
      </c>
      <c r="BK84" s="154">
        <f t="shared" si="19"/>
        <v>0</v>
      </c>
    </row>
    <row r="85" spans="60:63">
      <c r="BH85" s="213">
        <v>428000</v>
      </c>
      <c r="BI85" s="214">
        <v>431000</v>
      </c>
      <c r="BJ85" s="210">
        <v>106900</v>
      </c>
      <c r="BK85" s="154">
        <f t="shared" si="19"/>
        <v>0</v>
      </c>
    </row>
    <row r="86" spans="60:63">
      <c r="BH86" s="213">
        <v>431000</v>
      </c>
      <c r="BI86" s="214">
        <v>434000</v>
      </c>
      <c r="BJ86" s="210">
        <v>108500</v>
      </c>
      <c r="BK86" s="154">
        <f t="shared" si="19"/>
        <v>0</v>
      </c>
    </row>
    <row r="87" spans="60:63">
      <c r="BH87" s="213">
        <v>434000</v>
      </c>
      <c r="BI87" s="214">
        <v>437000</v>
      </c>
      <c r="BJ87" s="210">
        <v>110300</v>
      </c>
      <c r="BK87" s="154">
        <f t="shared" si="19"/>
        <v>0</v>
      </c>
    </row>
    <row r="88" spans="60:63">
      <c r="BH88" s="248">
        <v>437000</v>
      </c>
      <c r="BI88" s="249">
        <v>440000</v>
      </c>
      <c r="BJ88" s="241">
        <v>112000</v>
      </c>
      <c r="BK88" s="154">
        <f t="shared" si="19"/>
        <v>0</v>
      </c>
    </row>
    <row r="89" spans="60:63">
      <c r="BH89" s="246">
        <v>440000</v>
      </c>
      <c r="BI89" s="247">
        <v>443000</v>
      </c>
      <c r="BJ89" s="240">
        <v>113600</v>
      </c>
      <c r="BK89" s="154">
        <f t="shared" si="19"/>
        <v>0</v>
      </c>
    </row>
    <row r="90" spans="60:63">
      <c r="BH90" s="213">
        <v>443000</v>
      </c>
      <c r="BI90" s="214">
        <v>446000</v>
      </c>
      <c r="BJ90" s="210">
        <v>115400</v>
      </c>
      <c r="BK90" s="154">
        <f t="shared" si="19"/>
        <v>0</v>
      </c>
    </row>
    <row r="91" spans="60:63">
      <c r="BH91" s="213">
        <v>446000</v>
      </c>
      <c r="BI91" s="214">
        <v>449000</v>
      </c>
      <c r="BJ91" s="210">
        <v>117100</v>
      </c>
      <c r="BK91" s="154">
        <f t="shared" si="19"/>
        <v>0</v>
      </c>
    </row>
    <row r="92" spans="60:63">
      <c r="BH92" s="213">
        <v>449000</v>
      </c>
      <c r="BI92" s="214">
        <v>452000</v>
      </c>
      <c r="BJ92" s="210">
        <v>118700</v>
      </c>
      <c r="BK92" s="154">
        <f t="shared" si="19"/>
        <v>0</v>
      </c>
    </row>
    <row r="93" spans="60:63">
      <c r="BH93" s="248">
        <v>452000</v>
      </c>
      <c r="BI93" s="249">
        <v>455000</v>
      </c>
      <c r="BJ93" s="241">
        <v>120500</v>
      </c>
      <c r="BK93" s="154">
        <f t="shared" si="19"/>
        <v>0</v>
      </c>
    </row>
    <row r="94" spans="60:63">
      <c r="BH94" s="246">
        <v>455000</v>
      </c>
      <c r="BI94" s="247">
        <v>458000</v>
      </c>
      <c r="BJ94" s="240">
        <v>122200</v>
      </c>
      <c r="BK94" s="154">
        <f t="shared" si="19"/>
        <v>0</v>
      </c>
    </row>
    <row r="95" spans="60:63">
      <c r="BH95" s="211">
        <v>458000</v>
      </c>
      <c r="BI95" s="212">
        <v>461000</v>
      </c>
      <c r="BJ95" s="210">
        <v>123800</v>
      </c>
      <c r="BK95" s="154">
        <f t="shared" si="19"/>
        <v>0</v>
      </c>
    </row>
    <row r="96" spans="60:63">
      <c r="BH96" s="211">
        <v>461000</v>
      </c>
      <c r="BI96" s="212">
        <v>464000</v>
      </c>
      <c r="BJ96" s="210">
        <v>125600</v>
      </c>
      <c r="BK96" s="154">
        <f t="shared" si="19"/>
        <v>0</v>
      </c>
    </row>
    <row r="97" spans="60:63">
      <c r="BH97" s="213">
        <v>464000</v>
      </c>
      <c r="BI97" s="214">
        <v>467000</v>
      </c>
      <c r="BJ97" s="210">
        <v>127300</v>
      </c>
      <c r="BK97" s="154">
        <f t="shared" si="19"/>
        <v>0</v>
      </c>
    </row>
    <row r="98" spans="60:63">
      <c r="BH98" s="248">
        <v>467000</v>
      </c>
      <c r="BI98" s="249">
        <v>470000</v>
      </c>
      <c r="BJ98" s="241">
        <v>129000</v>
      </c>
      <c r="BK98" s="154">
        <f t="shared" si="19"/>
        <v>0</v>
      </c>
    </row>
    <row r="99" spans="60:63">
      <c r="BH99" s="246">
        <v>470000</v>
      </c>
      <c r="BI99" s="247">
        <v>473000</v>
      </c>
      <c r="BJ99" s="240">
        <v>130700</v>
      </c>
      <c r="BK99" s="154">
        <f t="shared" si="19"/>
        <v>0</v>
      </c>
    </row>
    <row r="100" spans="60:63">
      <c r="BH100" s="213">
        <v>473000</v>
      </c>
      <c r="BI100" s="214">
        <v>476000</v>
      </c>
      <c r="BJ100" s="210">
        <v>132300</v>
      </c>
      <c r="BK100" s="154">
        <f t="shared" si="19"/>
        <v>0</v>
      </c>
    </row>
    <row r="101" spans="60:63">
      <c r="BH101" s="213">
        <v>476000</v>
      </c>
      <c r="BI101" s="214">
        <v>479000</v>
      </c>
      <c r="BJ101" s="210">
        <v>134000</v>
      </c>
      <c r="BK101" s="154">
        <f t="shared" si="19"/>
        <v>0</v>
      </c>
    </row>
    <row r="102" spans="60:63">
      <c r="BH102" s="213">
        <v>479000</v>
      </c>
      <c r="BI102" s="214">
        <v>482000</v>
      </c>
      <c r="BJ102" s="210">
        <v>135600</v>
      </c>
      <c r="BK102" s="154">
        <f t="shared" si="19"/>
        <v>0</v>
      </c>
    </row>
    <row r="103" spans="60:63">
      <c r="BH103" s="248">
        <v>482000</v>
      </c>
      <c r="BI103" s="249">
        <v>485000</v>
      </c>
      <c r="BJ103" s="241">
        <v>137200</v>
      </c>
      <c r="BK103" s="154">
        <f t="shared" si="19"/>
        <v>0</v>
      </c>
    </row>
    <row r="104" spans="60:63">
      <c r="BH104" s="246">
        <v>485000</v>
      </c>
      <c r="BI104" s="247">
        <v>488000</v>
      </c>
      <c r="BJ104" s="240">
        <v>138800</v>
      </c>
      <c r="BK104" s="154">
        <f t="shared" si="19"/>
        <v>0</v>
      </c>
    </row>
    <row r="105" spans="60:63">
      <c r="BH105" s="213">
        <v>488000</v>
      </c>
      <c r="BI105" s="214">
        <v>491000</v>
      </c>
      <c r="BJ105" s="210">
        <v>140400</v>
      </c>
      <c r="BK105" s="154">
        <f t="shared" ref="BK105:BK111" si="20">IF(AND($BK$179&gt;=BH105, $BK$179&lt;BI105), BJ105, 0)</f>
        <v>0</v>
      </c>
    </row>
    <row r="106" spans="60:63">
      <c r="BH106" s="213">
        <v>491000</v>
      </c>
      <c r="BI106" s="214">
        <v>494000</v>
      </c>
      <c r="BJ106" s="210">
        <v>142000</v>
      </c>
      <c r="BK106" s="154">
        <f t="shared" si="20"/>
        <v>0</v>
      </c>
    </row>
    <row r="107" spans="60:63">
      <c r="BH107" s="213">
        <v>494000</v>
      </c>
      <c r="BI107" s="214">
        <v>497000</v>
      </c>
      <c r="BJ107" s="210">
        <v>143700</v>
      </c>
      <c r="BK107" s="154">
        <f t="shared" si="20"/>
        <v>0</v>
      </c>
    </row>
    <row r="108" spans="60:63">
      <c r="BH108" s="248">
        <v>497000</v>
      </c>
      <c r="BI108" s="249">
        <v>500000</v>
      </c>
      <c r="BJ108" s="241">
        <v>145200</v>
      </c>
      <c r="BK108" s="154">
        <f t="shared" si="20"/>
        <v>0</v>
      </c>
    </row>
    <row r="109" spans="60:63">
      <c r="BH109" s="246">
        <v>500000</v>
      </c>
      <c r="BI109" s="247">
        <v>503000</v>
      </c>
      <c r="BJ109" s="240">
        <v>146800</v>
      </c>
      <c r="BK109" s="154">
        <f t="shared" si="20"/>
        <v>0</v>
      </c>
    </row>
    <row r="110" spans="60:63">
      <c r="BH110" s="213">
        <v>503000</v>
      </c>
      <c r="BI110" s="214">
        <v>506000</v>
      </c>
      <c r="BJ110" s="210">
        <v>148500</v>
      </c>
      <c r="BK110" s="154">
        <f t="shared" si="20"/>
        <v>0</v>
      </c>
    </row>
    <row r="111" spans="60:63">
      <c r="BH111" s="213">
        <v>506000</v>
      </c>
      <c r="BI111" s="214">
        <v>509000</v>
      </c>
      <c r="BJ111" s="210">
        <v>150100</v>
      </c>
      <c r="BK111" s="154">
        <f t="shared" si="20"/>
        <v>0</v>
      </c>
    </row>
    <row r="112" spans="60:63">
      <c r="BH112" s="213">
        <v>509000</v>
      </c>
      <c r="BI112" s="214">
        <v>512000</v>
      </c>
      <c r="BJ112" s="210">
        <v>151600</v>
      </c>
      <c r="BK112" s="154">
        <f t="shared" ref="BK112:BK175" si="21">IF(AND($BK$179&gt;=BH112, $BK$179&lt;BI112), BJ112, 0)</f>
        <v>0</v>
      </c>
    </row>
    <row r="113" spans="60:63">
      <c r="BH113" s="248">
        <v>512000</v>
      </c>
      <c r="BI113" s="249">
        <v>515000</v>
      </c>
      <c r="BJ113" s="241">
        <v>153300</v>
      </c>
      <c r="BK113" s="154">
        <f t="shared" si="21"/>
        <v>0</v>
      </c>
    </row>
    <row r="114" spans="60:63">
      <c r="BH114" s="242">
        <v>515000</v>
      </c>
      <c r="BI114" s="243">
        <v>518000</v>
      </c>
      <c r="BJ114" s="240">
        <v>154900</v>
      </c>
      <c r="BK114" s="154">
        <f t="shared" si="21"/>
        <v>0</v>
      </c>
    </row>
    <row r="115" spans="60:63">
      <c r="BH115" s="211">
        <v>518000</v>
      </c>
      <c r="BI115" s="212">
        <v>521000</v>
      </c>
      <c r="BJ115" s="210">
        <v>156500</v>
      </c>
      <c r="BK115" s="154">
        <f t="shared" si="21"/>
        <v>0</v>
      </c>
    </row>
    <row r="116" spans="60:63">
      <c r="BH116" s="211">
        <v>521000</v>
      </c>
      <c r="BI116" s="212">
        <v>524000</v>
      </c>
      <c r="BJ116" s="210">
        <v>158100</v>
      </c>
      <c r="BK116" s="154">
        <f t="shared" si="21"/>
        <v>0</v>
      </c>
    </row>
    <row r="117" spans="60:63">
      <c r="BH117" s="213">
        <v>524000</v>
      </c>
      <c r="BI117" s="214">
        <v>527000</v>
      </c>
      <c r="BJ117" s="210">
        <v>159600</v>
      </c>
      <c r="BK117" s="154">
        <f t="shared" si="21"/>
        <v>0</v>
      </c>
    </row>
    <row r="118" spans="60:63">
      <c r="BH118" s="248">
        <v>527000</v>
      </c>
      <c r="BI118" s="249">
        <v>530000</v>
      </c>
      <c r="BJ118" s="241">
        <v>161000</v>
      </c>
      <c r="BK118" s="154">
        <f t="shared" si="21"/>
        <v>0</v>
      </c>
    </row>
    <row r="119" spans="60:63">
      <c r="BH119" s="246">
        <v>530000</v>
      </c>
      <c r="BI119" s="247">
        <v>533000</v>
      </c>
      <c r="BJ119" s="240">
        <v>162500</v>
      </c>
      <c r="BK119" s="154">
        <f t="shared" si="21"/>
        <v>0</v>
      </c>
    </row>
    <row r="120" spans="60:63">
      <c r="BH120" s="213">
        <v>533000</v>
      </c>
      <c r="BI120" s="214">
        <v>536000</v>
      </c>
      <c r="BJ120" s="210">
        <v>164000</v>
      </c>
      <c r="BK120" s="154">
        <f t="shared" si="21"/>
        <v>0</v>
      </c>
    </row>
    <row r="121" spans="60:63">
      <c r="BH121" s="213">
        <v>536000</v>
      </c>
      <c r="BI121" s="214">
        <v>539000</v>
      </c>
      <c r="BJ121" s="210">
        <v>165400</v>
      </c>
      <c r="BK121" s="154">
        <f t="shared" si="21"/>
        <v>0</v>
      </c>
    </row>
    <row r="122" spans="60:63">
      <c r="BH122" s="213">
        <v>539000</v>
      </c>
      <c r="BI122" s="214">
        <v>542000</v>
      </c>
      <c r="BJ122" s="210">
        <v>166900</v>
      </c>
      <c r="BK122" s="154">
        <f t="shared" si="21"/>
        <v>0</v>
      </c>
    </row>
    <row r="123" spans="60:63">
      <c r="BH123" s="248">
        <v>542000</v>
      </c>
      <c r="BI123" s="249">
        <v>545000</v>
      </c>
      <c r="BJ123" s="241">
        <v>168400</v>
      </c>
      <c r="BK123" s="154">
        <f t="shared" si="21"/>
        <v>0</v>
      </c>
    </row>
    <row r="124" spans="60:63">
      <c r="BH124" s="246">
        <v>545000</v>
      </c>
      <c r="BI124" s="247">
        <v>548000</v>
      </c>
      <c r="BJ124" s="240">
        <v>169900</v>
      </c>
      <c r="BK124" s="154">
        <f t="shared" si="21"/>
        <v>0</v>
      </c>
    </row>
    <row r="125" spans="60:63">
      <c r="BH125" s="213">
        <v>548000</v>
      </c>
      <c r="BI125" s="214">
        <v>551000</v>
      </c>
      <c r="BJ125" s="210">
        <v>171300</v>
      </c>
      <c r="BK125" s="154">
        <f t="shared" si="21"/>
        <v>0</v>
      </c>
    </row>
    <row r="126" spans="60:63">
      <c r="BH126" s="213">
        <v>551000</v>
      </c>
      <c r="BI126" s="214">
        <v>554000</v>
      </c>
      <c r="BJ126" s="210">
        <v>172800</v>
      </c>
      <c r="BK126" s="154">
        <f t="shared" si="21"/>
        <v>0</v>
      </c>
    </row>
    <row r="127" spans="60:63">
      <c r="BH127" s="213">
        <v>554000</v>
      </c>
      <c r="BI127" s="214">
        <v>557000</v>
      </c>
      <c r="BJ127" s="210">
        <v>174300</v>
      </c>
      <c r="BK127" s="154">
        <f t="shared" si="21"/>
        <v>0</v>
      </c>
    </row>
    <row r="128" spans="60:63">
      <c r="BH128" s="244">
        <v>557000</v>
      </c>
      <c r="BI128" s="245">
        <v>560000</v>
      </c>
      <c r="BJ128" s="241">
        <v>175700</v>
      </c>
      <c r="BK128" s="154">
        <f t="shared" si="21"/>
        <v>0</v>
      </c>
    </row>
    <row r="129" spans="60:63">
      <c r="BH129" s="242">
        <v>560000</v>
      </c>
      <c r="BI129" s="243">
        <v>563000</v>
      </c>
      <c r="BJ129" s="250">
        <v>177200</v>
      </c>
      <c r="BK129" s="154">
        <f t="shared" si="21"/>
        <v>0</v>
      </c>
    </row>
    <row r="130" spans="60:63">
      <c r="BH130" s="211">
        <v>563000</v>
      </c>
      <c r="BI130" s="212">
        <v>566000</v>
      </c>
      <c r="BJ130" s="215">
        <v>178700</v>
      </c>
      <c r="BK130" s="154">
        <f t="shared" si="21"/>
        <v>0</v>
      </c>
    </row>
    <row r="131" spans="60:63">
      <c r="BH131" s="211">
        <v>566000</v>
      </c>
      <c r="BI131" s="212">
        <v>569000</v>
      </c>
      <c r="BJ131" s="215">
        <v>180100</v>
      </c>
      <c r="BK131" s="154">
        <f t="shared" si="21"/>
        <v>0</v>
      </c>
    </row>
    <row r="132" spans="60:63">
      <c r="BH132" s="213">
        <v>569000</v>
      </c>
      <c r="BI132" s="214">
        <v>572000</v>
      </c>
      <c r="BJ132" s="215">
        <v>181600</v>
      </c>
      <c r="BK132" s="154">
        <f t="shared" si="21"/>
        <v>0</v>
      </c>
    </row>
    <row r="133" spans="60:63">
      <c r="BH133" s="248">
        <v>572000</v>
      </c>
      <c r="BI133" s="249">
        <v>575000</v>
      </c>
      <c r="BJ133" s="251">
        <v>183100</v>
      </c>
      <c r="BK133" s="154">
        <f t="shared" si="21"/>
        <v>0</v>
      </c>
    </row>
    <row r="134" spans="60:63">
      <c r="BH134" s="246">
        <v>575000</v>
      </c>
      <c r="BI134" s="247">
        <v>578000</v>
      </c>
      <c r="BJ134" s="250">
        <v>184600</v>
      </c>
      <c r="BK134" s="154">
        <f t="shared" si="21"/>
        <v>0</v>
      </c>
    </row>
    <row r="135" spans="60:63">
      <c r="BH135" s="213">
        <v>578000</v>
      </c>
      <c r="BI135" s="214">
        <v>581000</v>
      </c>
      <c r="BJ135" s="215">
        <v>186000</v>
      </c>
      <c r="BK135" s="154">
        <f t="shared" si="21"/>
        <v>0</v>
      </c>
    </row>
    <row r="136" spans="60:63">
      <c r="BH136" s="213">
        <v>581000</v>
      </c>
      <c r="BI136" s="214">
        <v>584000</v>
      </c>
      <c r="BJ136" s="215">
        <v>187500</v>
      </c>
      <c r="BK136" s="154">
        <f t="shared" si="21"/>
        <v>0</v>
      </c>
    </row>
    <row r="137" spans="60:63">
      <c r="BH137" s="213">
        <v>584000</v>
      </c>
      <c r="BI137" s="214">
        <v>587000</v>
      </c>
      <c r="BJ137" s="215">
        <v>189000</v>
      </c>
      <c r="BK137" s="154">
        <f t="shared" si="21"/>
        <v>0</v>
      </c>
    </row>
    <row r="138" spans="60:63">
      <c r="BH138" s="248">
        <v>587000</v>
      </c>
      <c r="BI138" s="249">
        <v>590000</v>
      </c>
      <c r="BJ138" s="251">
        <v>190400</v>
      </c>
      <c r="BK138" s="154">
        <f t="shared" si="21"/>
        <v>0</v>
      </c>
    </row>
    <row r="139" spans="60:63">
      <c r="BH139" s="246">
        <v>590000</v>
      </c>
      <c r="BI139" s="247">
        <v>593000</v>
      </c>
      <c r="BJ139" s="250">
        <v>191900</v>
      </c>
      <c r="BK139" s="154">
        <f t="shared" si="21"/>
        <v>0</v>
      </c>
    </row>
    <row r="140" spans="60:63">
      <c r="BH140" s="213">
        <v>593000</v>
      </c>
      <c r="BI140" s="214">
        <v>596000</v>
      </c>
      <c r="BJ140" s="215">
        <v>193400</v>
      </c>
      <c r="BK140" s="154">
        <f t="shared" si="21"/>
        <v>0</v>
      </c>
    </row>
    <row r="141" spans="60:63">
      <c r="BH141" s="213">
        <v>596000</v>
      </c>
      <c r="BI141" s="214">
        <v>599000</v>
      </c>
      <c r="BJ141" s="215">
        <v>194800</v>
      </c>
      <c r="BK141" s="154">
        <f t="shared" si="21"/>
        <v>0</v>
      </c>
    </row>
    <row r="142" spans="60:63">
      <c r="BH142" s="213">
        <v>599000</v>
      </c>
      <c r="BI142" s="214">
        <v>602000</v>
      </c>
      <c r="BJ142" s="215">
        <v>196300</v>
      </c>
      <c r="BK142" s="154">
        <f t="shared" si="21"/>
        <v>0</v>
      </c>
    </row>
    <row r="143" spans="60:63">
      <c r="BH143" s="244">
        <v>602000</v>
      </c>
      <c r="BI143" s="245">
        <v>605000</v>
      </c>
      <c r="BJ143" s="251">
        <v>197800</v>
      </c>
      <c r="BK143" s="154">
        <f t="shared" si="21"/>
        <v>0</v>
      </c>
    </row>
    <row r="144" spans="60:63">
      <c r="BH144" s="242">
        <v>605000</v>
      </c>
      <c r="BI144" s="243">
        <v>608000</v>
      </c>
      <c r="BJ144" s="250">
        <v>199300</v>
      </c>
      <c r="BK144" s="154">
        <f t="shared" si="21"/>
        <v>0</v>
      </c>
    </row>
    <row r="145" spans="60:63">
      <c r="BH145" s="211">
        <v>608000</v>
      </c>
      <c r="BI145" s="212">
        <v>611000</v>
      </c>
      <c r="BJ145" s="215">
        <v>200700</v>
      </c>
      <c r="BK145" s="154">
        <f t="shared" si="21"/>
        <v>0</v>
      </c>
    </row>
    <row r="146" spans="60:63">
      <c r="BH146" s="213">
        <v>611000</v>
      </c>
      <c r="BI146" s="214">
        <v>614000</v>
      </c>
      <c r="BJ146" s="215">
        <v>202200</v>
      </c>
      <c r="BK146" s="154">
        <f t="shared" si="21"/>
        <v>0</v>
      </c>
    </row>
    <row r="147" spans="60:63">
      <c r="BH147" s="213">
        <v>614000</v>
      </c>
      <c r="BI147" s="214">
        <v>617000</v>
      </c>
      <c r="BJ147" s="215">
        <v>203700</v>
      </c>
      <c r="BK147" s="154">
        <f t="shared" si="21"/>
        <v>0</v>
      </c>
    </row>
    <row r="148" spans="60:63">
      <c r="BH148" s="248">
        <v>617000</v>
      </c>
      <c r="BI148" s="249">
        <v>620000</v>
      </c>
      <c r="BJ148" s="251">
        <v>205100</v>
      </c>
      <c r="BK148" s="154">
        <f t="shared" si="21"/>
        <v>0</v>
      </c>
    </row>
    <row r="149" spans="60:63">
      <c r="BH149" s="246">
        <v>620000</v>
      </c>
      <c r="BI149" s="247">
        <v>623000</v>
      </c>
      <c r="BJ149" s="250">
        <v>206700</v>
      </c>
      <c r="BK149" s="154">
        <f t="shared" si="21"/>
        <v>0</v>
      </c>
    </row>
    <row r="150" spans="60:63">
      <c r="BH150" s="213">
        <v>623000</v>
      </c>
      <c r="BI150" s="214">
        <v>626000</v>
      </c>
      <c r="BJ150" s="215">
        <v>208100</v>
      </c>
      <c r="BK150" s="154">
        <f t="shared" si="21"/>
        <v>0</v>
      </c>
    </row>
    <row r="151" spans="60:63">
      <c r="BH151" s="213">
        <v>626000</v>
      </c>
      <c r="BI151" s="214">
        <v>629000</v>
      </c>
      <c r="BJ151" s="215">
        <v>209500</v>
      </c>
      <c r="BK151" s="154">
        <f t="shared" si="21"/>
        <v>0</v>
      </c>
    </row>
    <row r="152" spans="60:63">
      <c r="BH152" s="213">
        <v>629000</v>
      </c>
      <c r="BI152" s="214">
        <v>632000</v>
      </c>
      <c r="BJ152" s="215">
        <v>211000</v>
      </c>
      <c r="BK152" s="154">
        <f t="shared" si="21"/>
        <v>0</v>
      </c>
    </row>
    <row r="153" spans="60:63">
      <c r="BH153" s="248">
        <v>632000</v>
      </c>
      <c r="BI153" s="249">
        <v>635000</v>
      </c>
      <c r="BJ153" s="251">
        <v>212500</v>
      </c>
      <c r="BK153" s="154">
        <f t="shared" si="21"/>
        <v>0</v>
      </c>
    </row>
    <row r="154" spans="60:63">
      <c r="BH154" s="246">
        <v>635000</v>
      </c>
      <c r="BI154" s="247">
        <v>638000</v>
      </c>
      <c r="BJ154" s="250">
        <v>214000</v>
      </c>
      <c r="BK154" s="154">
        <f t="shared" si="21"/>
        <v>0</v>
      </c>
    </row>
    <row r="155" spans="60:63">
      <c r="BH155" s="213">
        <v>638000</v>
      </c>
      <c r="BI155" s="214">
        <v>641000</v>
      </c>
      <c r="BJ155" s="215">
        <v>214900</v>
      </c>
      <c r="BK155" s="154">
        <f t="shared" si="21"/>
        <v>0</v>
      </c>
    </row>
    <row r="156" spans="60:63">
      <c r="BH156" s="213">
        <v>641000</v>
      </c>
      <c r="BI156" s="214">
        <v>644000</v>
      </c>
      <c r="BJ156" s="215">
        <v>215900</v>
      </c>
      <c r="BK156" s="154">
        <f t="shared" si="21"/>
        <v>0</v>
      </c>
    </row>
    <row r="157" spans="60:63">
      <c r="BH157" s="213">
        <v>644000</v>
      </c>
      <c r="BI157" s="214">
        <v>647000</v>
      </c>
      <c r="BJ157" s="215">
        <v>217000</v>
      </c>
      <c r="BK157" s="154">
        <f t="shared" si="21"/>
        <v>0</v>
      </c>
    </row>
    <row r="158" spans="60:63">
      <c r="BH158" s="244">
        <v>647000</v>
      </c>
      <c r="BI158" s="245">
        <v>650000</v>
      </c>
      <c r="BJ158" s="251">
        <v>218000</v>
      </c>
      <c r="BK158" s="154">
        <f t="shared" si="21"/>
        <v>0</v>
      </c>
    </row>
    <row r="159" spans="60:63">
      <c r="BH159" s="242">
        <v>650000</v>
      </c>
      <c r="BI159" s="243">
        <v>653000</v>
      </c>
      <c r="BJ159" s="250">
        <v>219000</v>
      </c>
      <c r="BK159" s="154">
        <f t="shared" si="21"/>
        <v>0</v>
      </c>
    </row>
    <row r="160" spans="60:63">
      <c r="BH160" s="211">
        <v>653000</v>
      </c>
      <c r="BI160" s="212">
        <v>656000</v>
      </c>
      <c r="BJ160" s="215">
        <v>220000</v>
      </c>
      <c r="BK160" s="154">
        <f t="shared" si="21"/>
        <v>0</v>
      </c>
    </row>
    <row r="161" spans="60:63">
      <c r="BH161" s="213">
        <v>656000</v>
      </c>
      <c r="BI161" s="214">
        <v>659000</v>
      </c>
      <c r="BJ161" s="215">
        <v>221000</v>
      </c>
      <c r="BK161" s="154">
        <f t="shared" si="21"/>
        <v>0</v>
      </c>
    </row>
    <row r="162" spans="60:63">
      <c r="BH162" s="213">
        <v>659000</v>
      </c>
      <c r="BI162" s="214">
        <v>662000</v>
      </c>
      <c r="BJ162" s="215">
        <v>222100</v>
      </c>
      <c r="BK162" s="154">
        <f t="shared" si="21"/>
        <v>0</v>
      </c>
    </row>
    <row r="163" spans="60:63">
      <c r="BH163" s="248">
        <v>662000</v>
      </c>
      <c r="BI163" s="249">
        <v>665000</v>
      </c>
      <c r="BJ163" s="251">
        <v>223100</v>
      </c>
      <c r="BK163" s="154">
        <f t="shared" si="21"/>
        <v>0</v>
      </c>
    </row>
    <row r="164" spans="60:63">
      <c r="BH164" s="246">
        <v>665000</v>
      </c>
      <c r="BI164" s="247">
        <v>668000</v>
      </c>
      <c r="BJ164" s="250">
        <v>224100</v>
      </c>
      <c r="BK164" s="154">
        <f t="shared" si="21"/>
        <v>0</v>
      </c>
    </row>
    <row r="165" spans="60:63">
      <c r="BH165" s="213">
        <v>668000</v>
      </c>
      <c r="BI165" s="214">
        <v>671000</v>
      </c>
      <c r="BJ165" s="215">
        <v>225000</v>
      </c>
      <c r="BK165" s="154">
        <f t="shared" si="21"/>
        <v>0</v>
      </c>
    </row>
    <row r="166" spans="60:63">
      <c r="BH166" s="213">
        <v>671000</v>
      </c>
      <c r="BI166" s="214">
        <v>674000</v>
      </c>
      <c r="BJ166" s="215">
        <v>226000</v>
      </c>
      <c r="BK166" s="154">
        <f t="shared" si="21"/>
        <v>0</v>
      </c>
    </row>
    <row r="167" spans="60:63">
      <c r="BH167" s="213">
        <v>674000</v>
      </c>
      <c r="BI167" s="214">
        <v>677000</v>
      </c>
      <c r="BJ167" s="215">
        <v>227100</v>
      </c>
      <c r="BK167" s="154">
        <f t="shared" si="21"/>
        <v>0</v>
      </c>
    </row>
    <row r="168" spans="60:63">
      <c r="BH168" s="248">
        <v>677000</v>
      </c>
      <c r="BI168" s="249">
        <v>680000</v>
      </c>
      <c r="BJ168" s="251">
        <v>228100</v>
      </c>
      <c r="BK168" s="154">
        <f t="shared" si="21"/>
        <v>0</v>
      </c>
    </row>
    <row r="169" spans="60:63">
      <c r="BH169" s="246">
        <v>680000</v>
      </c>
      <c r="BI169" s="247">
        <v>683000</v>
      </c>
      <c r="BJ169" s="250">
        <v>229100</v>
      </c>
      <c r="BK169" s="154">
        <f t="shared" si="21"/>
        <v>0</v>
      </c>
    </row>
    <row r="170" spans="60:63">
      <c r="BH170" s="211">
        <v>683000</v>
      </c>
      <c r="BI170" s="212">
        <v>686000</v>
      </c>
      <c r="BJ170" s="215">
        <v>230400</v>
      </c>
      <c r="BK170" s="154">
        <f t="shared" si="21"/>
        <v>0</v>
      </c>
    </row>
    <row r="171" spans="60:63">
      <c r="BH171" s="211">
        <v>686000</v>
      </c>
      <c r="BI171" s="212">
        <v>689000</v>
      </c>
      <c r="BJ171" s="215">
        <v>232100</v>
      </c>
      <c r="BK171" s="154">
        <f t="shared" si="21"/>
        <v>0</v>
      </c>
    </row>
    <row r="172" spans="60:63">
      <c r="BH172" s="211">
        <v>689000</v>
      </c>
      <c r="BI172" s="212">
        <v>692000</v>
      </c>
      <c r="BJ172" s="215">
        <v>233600</v>
      </c>
      <c r="BK172" s="154">
        <f t="shared" si="21"/>
        <v>0</v>
      </c>
    </row>
    <row r="173" spans="60:63">
      <c r="BH173" s="244">
        <v>692000</v>
      </c>
      <c r="BI173" s="245">
        <v>695000</v>
      </c>
      <c r="BJ173" s="251">
        <v>235100</v>
      </c>
      <c r="BK173" s="154">
        <f t="shared" si="21"/>
        <v>0</v>
      </c>
    </row>
    <row r="174" spans="60:63">
      <c r="BH174" s="246">
        <v>695000</v>
      </c>
      <c r="BI174" s="247">
        <v>698000</v>
      </c>
      <c r="BJ174" s="250">
        <v>236700</v>
      </c>
      <c r="BK174" s="154">
        <f t="shared" si="21"/>
        <v>0</v>
      </c>
    </row>
    <row r="175" spans="60:63">
      <c r="BH175" s="213">
        <v>698000</v>
      </c>
      <c r="BI175" s="214">
        <v>701000</v>
      </c>
      <c r="BJ175" s="215">
        <v>238200</v>
      </c>
      <c r="BK175" s="154">
        <f t="shared" si="21"/>
        <v>0</v>
      </c>
    </row>
    <row r="176" spans="60:63">
      <c r="BH176" s="213">
        <v>701000</v>
      </c>
      <c r="BI176" s="214">
        <v>704000</v>
      </c>
      <c r="BJ176" s="215">
        <v>239700</v>
      </c>
      <c r="BK176" s="154">
        <f t="shared" ref="BK176:BK178" si="22">IF(AND($BK$179&gt;=BH176, $BK$179&lt;BI176), BJ176, 0)</f>
        <v>0</v>
      </c>
    </row>
    <row r="177" spans="60:63">
      <c r="BH177" s="213">
        <v>704000</v>
      </c>
      <c r="BI177" s="214">
        <v>707000</v>
      </c>
      <c r="BJ177" s="215">
        <v>241300</v>
      </c>
      <c r="BK177" s="154">
        <f t="shared" si="22"/>
        <v>0</v>
      </c>
    </row>
    <row r="178" spans="60:63" ht="13.5" thickBot="1">
      <c r="BH178" s="216">
        <v>707000</v>
      </c>
      <c r="BI178" s="217">
        <v>710000</v>
      </c>
      <c r="BJ178" s="218">
        <v>242900</v>
      </c>
      <c r="BK178" s="154">
        <f t="shared" si="22"/>
        <v>0</v>
      </c>
    </row>
    <row r="179" spans="60:63">
      <c r="BJ179" s="174" t="s">
        <v>92</v>
      </c>
      <c r="BK179" s="175">
        <f>G27</f>
        <v>0</v>
      </c>
    </row>
    <row r="180" spans="60:63">
      <c r="BJ180" s="176" t="s">
        <v>93</v>
      </c>
      <c r="BK180" s="177">
        <f>SUM(BK8:BK178,BF8:BF42,BA8:BA42)</f>
        <v>0</v>
      </c>
    </row>
  </sheetData>
  <sheetProtection selectLockedCells="1"/>
  <mergeCells count="218">
    <mergeCell ref="D60:O61"/>
    <mergeCell ref="B60:C61"/>
    <mergeCell ref="AB1:AF1"/>
    <mergeCell ref="A2:AF2"/>
    <mergeCell ref="B4:C4"/>
    <mergeCell ref="E4:F4"/>
    <mergeCell ref="W4:AF4"/>
    <mergeCell ref="A5:A6"/>
    <mergeCell ref="B5:F6"/>
    <mergeCell ref="G5:K6"/>
    <mergeCell ref="L5:N6"/>
    <mergeCell ref="O5:P6"/>
    <mergeCell ref="B7:F7"/>
    <mergeCell ref="G7:H7"/>
    <mergeCell ref="J7:K7"/>
    <mergeCell ref="O7:P7"/>
    <mergeCell ref="R7:V7"/>
    <mergeCell ref="W7:X7"/>
    <mergeCell ref="Z7:AA7"/>
    <mergeCell ref="Q5:Q6"/>
    <mergeCell ref="R5:V6"/>
    <mergeCell ref="W5:AA6"/>
    <mergeCell ref="B8:E8"/>
    <mergeCell ref="G8:H8"/>
    <mergeCell ref="J8:K8"/>
    <mergeCell ref="O8:P8"/>
    <mergeCell ref="R8:U8"/>
    <mergeCell ref="W8:X8"/>
    <mergeCell ref="Z8:AA8"/>
    <mergeCell ref="AE8:AF8"/>
    <mergeCell ref="Z9:AA9"/>
    <mergeCell ref="AE9:AF9"/>
    <mergeCell ref="B10:E10"/>
    <mergeCell ref="G10:H10"/>
    <mergeCell ref="J10:K10"/>
    <mergeCell ref="O10:P10"/>
    <mergeCell ref="R10:U10"/>
    <mergeCell ref="W10:X10"/>
    <mergeCell ref="Z10:AA10"/>
    <mergeCell ref="AE10:AF10"/>
    <mergeCell ref="B9:E9"/>
    <mergeCell ref="G9:H9"/>
    <mergeCell ref="J9:K9"/>
    <mergeCell ref="O9:P9"/>
    <mergeCell ref="R9:U9"/>
    <mergeCell ref="W9:X9"/>
    <mergeCell ref="B12:E12"/>
    <mergeCell ref="G12:H12"/>
    <mergeCell ref="J12:K12"/>
    <mergeCell ref="O12:P12"/>
    <mergeCell ref="R12:U12"/>
    <mergeCell ref="W12:X12"/>
    <mergeCell ref="Z12:AA12"/>
    <mergeCell ref="AE12:AF12"/>
    <mergeCell ref="B11:E11"/>
    <mergeCell ref="G11:H11"/>
    <mergeCell ref="J11:K11"/>
    <mergeCell ref="O11:P11"/>
    <mergeCell ref="R11:U11"/>
    <mergeCell ref="W11:X11"/>
    <mergeCell ref="B14:E14"/>
    <mergeCell ref="G14:H14"/>
    <mergeCell ref="J14:K14"/>
    <mergeCell ref="O14:P14"/>
    <mergeCell ref="R14:U14"/>
    <mergeCell ref="W14:X14"/>
    <mergeCell ref="Z14:AA14"/>
    <mergeCell ref="AE14:AF14"/>
    <mergeCell ref="B13:E13"/>
    <mergeCell ref="G13:H13"/>
    <mergeCell ref="J13:K13"/>
    <mergeCell ref="O13:P13"/>
    <mergeCell ref="R13:U13"/>
    <mergeCell ref="W13:X13"/>
    <mergeCell ref="B16:E16"/>
    <mergeCell ref="G16:H16"/>
    <mergeCell ref="J16:K16"/>
    <mergeCell ref="O16:P16"/>
    <mergeCell ref="R16:U16"/>
    <mergeCell ref="W16:X16"/>
    <mergeCell ref="Z16:AA16"/>
    <mergeCell ref="AE16:AF16"/>
    <mergeCell ref="B15:E15"/>
    <mergeCell ref="G15:H15"/>
    <mergeCell ref="J15:K15"/>
    <mergeCell ref="O15:P15"/>
    <mergeCell ref="R15:U15"/>
    <mergeCell ref="W15:X15"/>
    <mergeCell ref="B18:E18"/>
    <mergeCell ref="G18:H18"/>
    <mergeCell ref="J18:K18"/>
    <mergeCell ref="O18:P18"/>
    <mergeCell ref="R18:U18"/>
    <mergeCell ref="W18:X18"/>
    <mergeCell ref="Z18:AA18"/>
    <mergeCell ref="AE18:AF18"/>
    <mergeCell ref="B17:E17"/>
    <mergeCell ref="G17:H17"/>
    <mergeCell ref="J17:K17"/>
    <mergeCell ref="O17:P17"/>
    <mergeCell ref="R17:U17"/>
    <mergeCell ref="W17:X17"/>
    <mergeCell ref="Z17:AA17"/>
    <mergeCell ref="AE17:AF17"/>
    <mergeCell ref="B20:E20"/>
    <mergeCell ref="G20:H20"/>
    <mergeCell ref="J20:K20"/>
    <mergeCell ref="O20:P20"/>
    <mergeCell ref="R20:U20"/>
    <mergeCell ref="W20:X20"/>
    <mergeCell ref="Z20:AA20"/>
    <mergeCell ref="AE20:AF20"/>
    <mergeCell ref="B19:E19"/>
    <mergeCell ref="G19:H19"/>
    <mergeCell ref="J19:K19"/>
    <mergeCell ref="O19:P19"/>
    <mergeCell ref="R19:U19"/>
    <mergeCell ref="W19:X19"/>
    <mergeCell ref="Z19:AA19"/>
    <mergeCell ref="AE19:AF19"/>
    <mergeCell ref="Z21:AA21"/>
    <mergeCell ref="AE21:AF21"/>
    <mergeCell ref="B22:E22"/>
    <mergeCell ref="G22:H22"/>
    <mergeCell ref="J22:K22"/>
    <mergeCell ref="O22:P22"/>
    <mergeCell ref="Q22:S23"/>
    <mergeCell ref="T22:V22"/>
    <mergeCell ref="W22:Y22"/>
    <mergeCell ref="AB22:AD23"/>
    <mergeCell ref="B21:E21"/>
    <mergeCell ref="G21:H21"/>
    <mergeCell ref="J21:K21"/>
    <mergeCell ref="O21:P21"/>
    <mergeCell ref="R21:U21"/>
    <mergeCell ref="W21:X21"/>
    <mergeCell ref="A34:AF34"/>
    <mergeCell ref="A36:G36"/>
    <mergeCell ref="H36:Z36"/>
    <mergeCell ref="AA36:AF36"/>
    <mergeCell ref="A37:G37"/>
    <mergeCell ref="H37:Z37"/>
    <mergeCell ref="AA37:AF37"/>
    <mergeCell ref="G27:L27"/>
    <mergeCell ref="G29:L29"/>
    <mergeCell ref="G31:L31"/>
    <mergeCell ref="E67:O67"/>
    <mergeCell ref="R66:AF69"/>
    <mergeCell ref="O56:O58"/>
    <mergeCell ref="AE57:AE58"/>
    <mergeCell ref="D59:E59"/>
    <mergeCell ref="B52:O53"/>
    <mergeCell ref="AD52:AE52"/>
    <mergeCell ref="E54:G54"/>
    <mergeCell ref="I54:J54"/>
    <mergeCell ref="L54:M54"/>
    <mergeCell ref="Z56:AE56"/>
    <mergeCell ref="N54:P54"/>
    <mergeCell ref="D57:N58"/>
    <mergeCell ref="D56:N56"/>
    <mergeCell ref="S57:AD58"/>
    <mergeCell ref="J66:O66"/>
    <mergeCell ref="R65:AF65"/>
    <mergeCell ref="R61:AF61"/>
    <mergeCell ref="A63:P63"/>
    <mergeCell ref="R62:AF62"/>
    <mergeCell ref="R63:AF63"/>
    <mergeCell ref="B65:D65"/>
    <mergeCell ref="G65:I65"/>
    <mergeCell ref="J65:L65"/>
    <mergeCell ref="M65:N65"/>
    <mergeCell ref="R64:AF64"/>
    <mergeCell ref="AA45:AF45"/>
    <mergeCell ref="AE22:AF23"/>
    <mergeCell ref="T23:V23"/>
    <mergeCell ref="W23:Z23"/>
    <mergeCell ref="Q24:AF25"/>
    <mergeCell ref="Q26:AF32"/>
    <mergeCell ref="A48:P49"/>
    <mergeCell ref="Q48:R49"/>
    <mergeCell ref="I50:J50"/>
    <mergeCell ref="D51:E51"/>
    <mergeCell ref="H51:I51"/>
    <mergeCell ref="S51:T51"/>
    <mergeCell ref="A40:G40"/>
    <mergeCell ref="H40:Z40"/>
    <mergeCell ref="AA40:AF40"/>
    <mergeCell ref="B41:X41"/>
    <mergeCell ref="AA41:AF41"/>
    <mergeCell ref="B42:X42"/>
    <mergeCell ref="A38:G38"/>
    <mergeCell ref="H38:Z38"/>
    <mergeCell ref="A39:G39"/>
    <mergeCell ref="H39:Z39"/>
    <mergeCell ref="AX5:BJ5"/>
    <mergeCell ref="AX6:AY6"/>
    <mergeCell ref="AZ6:AZ7"/>
    <mergeCell ref="BC6:BD6"/>
    <mergeCell ref="BE6:BE7"/>
    <mergeCell ref="BH6:BI6"/>
    <mergeCell ref="BJ6:BJ7"/>
    <mergeCell ref="AZ8:AZ12"/>
    <mergeCell ref="AA43:AF43"/>
    <mergeCell ref="Z15:AA15"/>
    <mergeCell ref="AE15:AF15"/>
    <mergeCell ref="Z13:AA13"/>
    <mergeCell ref="AE13:AF13"/>
    <mergeCell ref="Z11:AA11"/>
    <mergeCell ref="AE11:AF11"/>
    <mergeCell ref="AI5:AJ6"/>
    <mergeCell ref="AK5:AK6"/>
    <mergeCell ref="AL5:AM6"/>
    <mergeCell ref="AB5:AD6"/>
    <mergeCell ref="AE5:AF6"/>
    <mergeCell ref="AH5:AH6"/>
    <mergeCell ref="AE7:AF7"/>
    <mergeCell ref="AA38:AF38"/>
    <mergeCell ref="AA39:AF39"/>
  </mergeCells>
  <phoneticPr fontId="3"/>
  <conditionalFormatting sqref="O7:O22">
    <cfRule type="expression" dxfId="44" priority="27" stopIfTrue="1">
      <formula>AO7=0</formula>
    </cfRule>
    <cfRule type="expression" dxfId="43" priority="28">
      <formula>AO7&lt;&gt;30</formula>
    </cfRule>
  </conditionalFormatting>
  <conditionalFormatting sqref="O7:P22">
    <cfRule type="expression" dxfId="42" priority="26" stopIfTrue="1">
      <formula>AN7&gt;TIMEVALUE("8:01")</formula>
    </cfRule>
  </conditionalFormatting>
  <conditionalFormatting sqref="O7:P22">
    <cfRule type="cellIs" dxfId="41" priority="25" operator="equal">
      <formula>""</formula>
    </cfRule>
  </conditionalFormatting>
  <conditionalFormatting sqref="AJ7">
    <cfRule type="cellIs" dxfId="40" priority="24" operator="equal">
      <formula>""""""</formula>
    </cfRule>
  </conditionalFormatting>
  <conditionalFormatting sqref="AE7:AF21">
    <cfRule type="cellIs" dxfId="39" priority="15" operator="equal">
      <formula>""</formula>
    </cfRule>
  </conditionalFormatting>
  <conditionalFormatting sqref="J7:K22">
    <cfRule type="cellIs" dxfId="38" priority="22" operator="between">
      <formula>0.000694444444444444</formula>
      <formula>0.208333333333333</formula>
    </cfRule>
    <cfRule type="cellIs" dxfId="37" priority="23" operator="between">
      <formula>0.917361111111111</formula>
      <formula>1</formula>
    </cfRule>
  </conditionalFormatting>
  <conditionalFormatting sqref="Z7:AA21">
    <cfRule type="cellIs" dxfId="36" priority="20" operator="between">
      <formula>0.000694444444444444</formula>
      <formula>0.208333333333333</formula>
    </cfRule>
    <cfRule type="cellIs" dxfId="35" priority="21" operator="between">
      <formula>0.917361111111111</formula>
      <formula>1</formula>
    </cfRule>
  </conditionalFormatting>
  <conditionalFormatting sqref="G7:H22">
    <cfRule type="cellIs" dxfId="34" priority="18" operator="between">
      <formula>0.916666666666667</formula>
      <formula>1</formula>
    </cfRule>
    <cfRule type="cellIs" dxfId="33" priority="19" operator="between">
      <formula>0.000694444444444444</formula>
      <formula>0.207638888888889</formula>
    </cfRule>
  </conditionalFormatting>
  <conditionalFormatting sqref="W7:X21">
    <cfRule type="cellIs" dxfId="32" priority="16" operator="between">
      <formula>0.916666666666667</formula>
      <formula>1</formula>
    </cfRule>
    <cfRule type="cellIs" dxfId="31" priority="17" operator="between">
      <formula>0.000694444444444444</formula>
      <formula>0.207638888888889</formula>
    </cfRule>
  </conditionalFormatting>
  <conditionalFormatting sqref="AE7:AE21">
    <cfRule type="expression" dxfId="30" priority="29">
      <formula>AR7&gt;TIMEVALUE("8:01")</formula>
    </cfRule>
    <cfRule type="expression" dxfId="29" priority="30">
      <formula>AS7=0</formula>
    </cfRule>
    <cfRule type="expression" dxfId="28" priority="31">
      <formula>AS7&lt;&gt;30</formula>
    </cfRule>
  </conditionalFormatting>
  <conditionalFormatting sqref="AD7:AD21">
    <cfRule type="expression" dxfId="27" priority="14">
      <formula>AU7=1</formula>
    </cfRule>
  </conditionalFormatting>
  <conditionalFormatting sqref="AB7:AB21">
    <cfRule type="expression" dxfId="26" priority="13">
      <formula>AU7=1</formula>
    </cfRule>
  </conditionalFormatting>
  <conditionalFormatting sqref="L7:L22">
    <cfRule type="expression" dxfId="25" priority="12">
      <formula>AQ7=1</formula>
    </cfRule>
  </conditionalFormatting>
  <conditionalFormatting sqref="N7:N22">
    <cfRule type="expression" dxfId="24" priority="11">
      <formula>AQ7=1</formula>
    </cfRule>
  </conditionalFormatting>
  <conditionalFormatting sqref="AD14">
    <cfRule type="cellIs" dxfId="23" priority="9" operator="lessThan">
      <formula>$AB$14</formula>
    </cfRule>
  </conditionalFormatting>
  <conditionalFormatting sqref="N7:N22">
    <cfRule type="cellIs" dxfId="22" priority="7" operator="lessThan">
      <formula>$L7</formula>
    </cfRule>
  </conditionalFormatting>
  <conditionalFormatting sqref="AD7:AD21">
    <cfRule type="cellIs" dxfId="21" priority="1" operator="lessThan">
      <formula>$AB7</formula>
    </cfRule>
  </conditionalFormatting>
  <dataValidations count="7">
    <dataValidation imeMode="fullKatakana" allowBlank="1" showInputMessage="1" showErrorMessage="1" sqref="P67" xr:uid="{00000000-0002-0000-0000-000000000000}"/>
    <dataValidation operator="greaterThan" allowBlank="1" showInputMessage="1" showErrorMessage="1" promptTitle="事務局までご連絡ください" sqref="AB22" xr:uid="{00000000-0002-0000-0000-000001000000}"/>
    <dataValidation imeMode="halfAlpha" allowBlank="1" showInputMessage="1" showErrorMessage="1" sqref="P23:P24 B4:C4 J59 D59:E59 E4:F4 I54:J55 H59 N54:N55" xr:uid="{00000000-0002-0000-0000-000002000000}"/>
    <dataValidation type="time" allowBlank="1" showInputMessage="1" showErrorMessage="1" sqref="N7:N22 AD7:AD21" xr:uid="{00000000-0002-0000-0000-000003000000}">
      <formula1>G7</formula1>
      <formula2>J7</formula2>
    </dataValidation>
    <dataValidation type="time" allowBlank="1" showInputMessage="1" showErrorMessage="1" sqref="L7:L22 AB7:AB21" xr:uid="{00000000-0002-0000-0000-000004000000}">
      <formula1>G7</formula1>
      <formula2>J7</formula2>
    </dataValidation>
    <dataValidation type="time" operator="lessThan" allowBlank="1" showInputMessage="1" showErrorMessage="1" sqref="G7:H22 W7:X21" xr:uid="{00000000-0002-0000-0000-000005000000}">
      <formula1>L7</formula1>
    </dataValidation>
    <dataValidation type="time" operator="greaterThan" allowBlank="1" showInputMessage="1" showErrorMessage="1" sqref="J7:K22 Z7:AA21" xr:uid="{00000000-0002-0000-0000-000006000000}">
      <formula1>N7</formula1>
    </dataValidation>
  </dataValidations>
  <pageMargins left="0.62992125984251968" right="0.23622047244094491" top="0.35433070866141736" bottom="0.35433070866141736" header="0.31496062992125984" footer="0.31496062992125984"/>
  <pageSetup paperSize="9" scale="63" orientation="portrait" r:id="rId1"/>
  <headerFooter alignWithMargins="0">
    <oddFooter>&amp;R関西学院大学</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locked="0" defaultSize="0" autoFill="0" autoLine="0" autoPict="0">
                <anchor moveWithCells="1">
                  <from>
                    <xdr:col>0</xdr:col>
                    <xdr:colOff>69850</xdr:colOff>
                    <xdr:row>67</xdr:row>
                    <xdr:rowOff>298450</xdr:rowOff>
                  </from>
                  <to>
                    <xdr:col>1</xdr:col>
                    <xdr:colOff>101600</xdr:colOff>
                    <xdr:row>68</xdr:row>
                    <xdr:rowOff>12700</xdr:rowOff>
                  </to>
                </anchor>
              </controlPr>
            </control>
          </mc:Choice>
        </mc:AlternateContent>
        <mc:AlternateContent xmlns:mc="http://schemas.openxmlformats.org/markup-compatibility/2006">
          <mc:Choice Requires="x14">
            <control shapeId="1026" r:id="rId5" name="Check Box 2">
              <controlPr locked="0" defaultSize="0" autoFill="0" autoLine="0" autoPict="0">
                <anchor moveWithCells="1">
                  <from>
                    <xdr:col>0</xdr:col>
                    <xdr:colOff>76200</xdr:colOff>
                    <xdr:row>63</xdr:row>
                    <xdr:rowOff>31750</xdr:rowOff>
                  </from>
                  <to>
                    <xdr:col>1</xdr:col>
                    <xdr:colOff>101600</xdr:colOff>
                    <xdr:row>63</xdr:row>
                    <xdr:rowOff>228600</xdr:rowOff>
                  </to>
                </anchor>
              </controlPr>
            </control>
          </mc:Choice>
        </mc:AlternateContent>
        <mc:AlternateContent xmlns:mc="http://schemas.openxmlformats.org/markup-compatibility/2006">
          <mc:Choice Requires="x14">
            <control shapeId="1027" r:id="rId6" name="Check Box 3">
              <controlPr locked="0" defaultSize="0" autoFill="0" autoLine="0" autoPict="0">
                <anchor moveWithCells="1">
                  <from>
                    <xdr:col>1</xdr:col>
                    <xdr:colOff>177800</xdr:colOff>
                    <xdr:row>65</xdr:row>
                    <xdr:rowOff>63500</xdr:rowOff>
                  </from>
                  <to>
                    <xdr:col>2</xdr:col>
                    <xdr:colOff>12700</xdr:colOff>
                    <xdr:row>65</xdr:row>
                    <xdr:rowOff>279400</xdr:rowOff>
                  </to>
                </anchor>
              </controlPr>
            </control>
          </mc:Choice>
        </mc:AlternateContent>
        <mc:AlternateContent xmlns:mc="http://schemas.openxmlformats.org/markup-compatibility/2006">
          <mc:Choice Requires="x14">
            <control shapeId="1028" r:id="rId7" name="Check Box 4">
              <controlPr locked="0" defaultSize="0" autoFill="0" autoLine="0" autoPict="0">
                <anchor moveWithCells="1">
                  <from>
                    <xdr:col>2</xdr:col>
                    <xdr:colOff>304800</xdr:colOff>
                    <xdr:row>65</xdr:row>
                    <xdr:rowOff>63500</xdr:rowOff>
                  </from>
                  <to>
                    <xdr:col>2</xdr:col>
                    <xdr:colOff>609600</xdr:colOff>
                    <xdr:row>65</xdr:row>
                    <xdr:rowOff>279400</xdr:rowOff>
                  </to>
                </anchor>
              </controlPr>
            </control>
          </mc:Choice>
        </mc:AlternateContent>
        <mc:AlternateContent xmlns:mc="http://schemas.openxmlformats.org/markup-compatibility/2006">
          <mc:Choice Requires="x14">
            <control shapeId="1029" r:id="rId8" name="Check Box 5">
              <controlPr locked="0" defaultSize="0" autoFill="0" autoLine="0" autoPict="0">
                <anchor moveWithCells="1">
                  <from>
                    <xdr:col>12</xdr:col>
                    <xdr:colOff>50800</xdr:colOff>
                    <xdr:row>58</xdr:row>
                    <xdr:rowOff>31750</xdr:rowOff>
                  </from>
                  <to>
                    <xdr:col>13</xdr:col>
                    <xdr:colOff>101600</xdr:colOff>
                    <xdr:row>58</xdr:row>
                    <xdr:rowOff>228600</xdr:rowOff>
                  </to>
                </anchor>
              </controlPr>
            </control>
          </mc:Choice>
        </mc:AlternateContent>
        <mc:AlternateContent xmlns:mc="http://schemas.openxmlformats.org/markup-compatibility/2006">
          <mc:Choice Requires="x14">
            <control shapeId="1030" r:id="rId9" name="Check Box 6">
              <controlPr locked="0" defaultSize="0" autoFill="0" autoLine="0" autoPict="0">
                <anchor moveWithCells="1">
                  <from>
                    <xdr:col>13</xdr:col>
                    <xdr:colOff>254000</xdr:colOff>
                    <xdr:row>58</xdr:row>
                    <xdr:rowOff>12700</xdr:rowOff>
                  </from>
                  <to>
                    <xdr:col>14</xdr:col>
                    <xdr:colOff>12700</xdr:colOff>
                    <xdr:row>58</xdr:row>
                    <xdr:rowOff>228600</xdr:rowOff>
                  </to>
                </anchor>
              </controlPr>
            </control>
          </mc:Choice>
        </mc:AlternateContent>
        <mc:AlternateContent xmlns:mc="http://schemas.openxmlformats.org/markup-compatibility/2006">
          <mc:Choice Requires="x14">
            <control shapeId="1031" r:id="rId10" name="Check Box 7">
              <controlPr locked="0" defaultSize="0" autoFill="0" autoLine="0" autoPict="0">
                <anchor moveWithCells="1">
                  <from>
                    <xdr:col>24</xdr:col>
                    <xdr:colOff>101600</xdr:colOff>
                    <xdr:row>49</xdr:row>
                    <xdr:rowOff>12700</xdr:rowOff>
                  </from>
                  <to>
                    <xdr:col>25</xdr:col>
                    <xdr:colOff>101600</xdr:colOff>
                    <xdr:row>49</xdr:row>
                    <xdr:rowOff>222250</xdr:rowOff>
                  </to>
                </anchor>
              </controlPr>
            </control>
          </mc:Choice>
        </mc:AlternateContent>
        <mc:AlternateContent xmlns:mc="http://schemas.openxmlformats.org/markup-compatibility/2006">
          <mc:Choice Requires="x14">
            <control shapeId="1032" r:id="rId11" name="Check Box 8">
              <controlPr locked="0" defaultSize="0" autoFill="0" autoLine="0" autoPict="0">
                <anchor moveWithCells="1">
                  <from>
                    <xdr:col>27</xdr:col>
                    <xdr:colOff>241300</xdr:colOff>
                    <xdr:row>49</xdr:row>
                    <xdr:rowOff>31750</xdr:rowOff>
                  </from>
                  <to>
                    <xdr:col>28</xdr:col>
                    <xdr:colOff>0</xdr:colOff>
                    <xdr:row>50</xdr:row>
                    <xdr:rowOff>12700</xdr:rowOff>
                  </to>
                </anchor>
              </controlPr>
            </control>
          </mc:Choice>
        </mc:AlternateContent>
        <mc:AlternateContent xmlns:mc="http://schemas.openxmlformats.org/markup-compatibility/2006">
          <mc:Choice Requires="x14">
            <control shapeId="1033" r:id="rId12" name="Check Box 9">
              <controlPr locked="0" defaultSize="0" autoFill="0" autoLine="0" autoPict="0">
                <anchor moveWithCells="1">
                  <from>
                    <xdr:col>22</xdr:col>
                    <xdr:colOff>146050</xdr:colOff>
                    <xdr:row>50</xdr:row>
                    <xdr:rowOff>31750</xdr:rowOff>
                  </from>
                  <to>
                    <xdr:col>23</xdr:col>
                    <xdr:colOff>101600</xdr:colOff>
                    <xdr:row>50</xdr:row>
                    <xdr:rowOff>222250</xdr:rowOff>
                  </to>
                </anchor>
              </controlPr>
            </control>
          </mc:Choice>
        </mc:AlternateContent>
        <mc:AlternateContent xmlns:mc="http://schemas.openxmlformats.org/markup-compatibility/2006">
          <mc:Choice Requires="x14">
            <control shapeId="1034" r:id="rId13" name="Check Box 10">
              <controlPr locked="0" defaultSize="0" autoFill="0" autoLine="0" autoPict="0">
                <anchor moveWithCells="1">
                  <from>
                    <xdr:col>26</xdr:col>
                    <xdr:colOff>63500</xdr:colOff>
                    <xdr:row>50</xdr:row>
                    <xdr:rowOff>31750</xdr:rowOff>
                  </from>
                  <to>
                    <xdr:col>27</xdr:col>
                    <xdr:colOff>101600</xdr:colOff>
                    <xdr:row>50</xdr:row>
                    <xdr:rowOff>222250</xdr:rowOff>
                  </to>
                </anchor>
              </controlPr>
            </control>
          </mc:Choice>
        </mc:AlternateContent>
        <mc:AlternateContent xmlns:mc="http://schemas.openxmlformats.org/markup-compatibility/2006">
          <mc:Choice Requires="x14">
            <control shapeId="1035" r:id="rId14" name="Check Box 11">
              <controlPr locked="0" defaultSize="0" autoFill="0" autoLine="0" autoPict="0">
                <anchor moveWithCells="1">
                  <from>
                    <xdr:col>16</xdr:col>
                    <xdr:colOff>31750</xdr:colOff>
                    <xdr:row>49</xdr:row>
                    <xdr:rowOff>222250</xdr:rowOff>
                  </from>
                  <to>
                    <xdr:col>17</xdr:col>
                    <xdr:colOff>63500</xdr:colOff>
                    <xdr:row>50</xdr:row>
                    <xdr:rowOff>203200</xdr:rowOff>
                  </to>
                </anchor>
              </controlPr>
            </control>
          </mc:Choice>
        </mc:AlternateContent>
        <mc:AlternateContent xmlns:mc="http://schemas.openxmlformats.org/markup-compatibility/2006">
          <mc:Choice Requires="x14">
            <control shapeId="1036" r:id="rId15" name="Check Box 12">
              <controlPr locked="0" defaultSize="0" autoFill="0" autoLine="0" autoPict="0">
                <anchor moveWithCells="1">
                  <from>
                    <xdr:col>18</xdr:col>
                    <xdr:colOff>76200</xdr:colOff>
                    <xdr:row>51</xdr:row>
                    <xdr:rowOff>31750</xdr:rowOff>
                  </from>
                  <to>
                    <xdr:col>18</xdr:col>
                    <xdr:colOff>381000</xdr:colOff>
                    <xdr:row>52</xdr:row>
                    <xdr:rowOff>0</xdr:rowOff>
                  </to>
                </anchor>
              </controlPr>
            </control>
          </mc:Choice>
        </mc:AlternateContent>
        <mc:AlternateContent xmlns:mc="http://schemas.openxmlformats.org/markup-compatibility/2006">
          <mc:Choice Requires="x14">
            <control shapeId="1037" r:id="rId16" name="Check Box 13">
              <controlPr locked="0" defaultSize="0" autoFill="0" autoLine="0" autoPict="0">
                <anchor moveWithCells="1">
                  <from>
                    <xdr:col>22</xdr:col>
                    <xdr:colOff>254000</xdr:colOff>
                    <xdr:row>51</xdr:row>
                    <xdr:rowOff>12700</xdr:rowOff>
                  </from>
                  <to>
                    <xdr:col>24</xdr:col>
                    <xdr:colOff>0</xdr:colOff>
                    <xdr:row>51</xdr:row>
                    <xdr:rowOff>203200</xdr:rowOff>
                  </to>
                </anchor>
              </controlPr>
            </control>
          </mc:Choice>
        </mc:AlternateContent>
        <mc:AlternateContent xmlns:mc="http://schemas.openxmlformats.org/markup-compatibility/2006">
          <mc:Choice Requires="x14">
            <control shapeId="1038" r:id="rId17" name="Check Box 14">
              <controlPr locked="0" defaultSize="0" autoFill="0" autoLine="0" autoPict="0">
                <anchor moveWithCells="1">
                  <from>
                    <xdr:col>27</xdr:col>
                    <xdr:colOff>0</xdr:colOff>
                    <xdr:row>51</xdr:row>
                    <xdr:rowOff>12700</xdr:rowOff>
                  </from>
                  <to>
                    <xdr:col>27</xdr:col>
                    <xdr:colOff>298450</xdr:colOff>
                    <xdr:row>51</xdr:row>
                    <xdr:rowOff>203200</xdr:rowOff>
                  </to>
                </anchor>
              </controlPr>
            </control>
          </mc:Choice>
        </mc:AlternateContent>
        <mc:AlternateContent xmlns:mc="http://schemas.openxmlformats.org/markup-compatibility/2006">
          <mc:Choice Requires="x14">
            <control shapeId="1039" r:id="rId18" name="Check Box 15">
              <controlPr locked="0" defaultSize="0" autoFill="0" autoLine="0" autoPict="0">
                <anchor moveWithCells="1">
                  <from>
                    <xdr:col>16</xdr:col>
                    <xdr:colOff>31750</xdr:colOff>
                    <xdr:row>49</xdr:row>
                    <xdr:rowOff>12700</xdr:rowOff>
                  </from>
                  <to>
                    <xdr:col>17</xdr:col>
                    <xdr:colOff>63500</xdr:colOff>
                    <xdr:row>49</xdr:row>
                    <xdr:rowOff>203200</xdr:rowOff>
                  </to>
                </anchor>
              </controlPr>
            </control>
          </mc:Choice>
        </mc:AlternateContent>
        <mc:AlternateContent xmlns:mc="http://schemas.openxmlformats.org/markup-compatibility/2006">
          <mc:Choice Requires="x14">
            <control shapeId="1040" r:id="rId19" name="Check Box 16">
              <controlPr locked="0" defaultSize="0" autoFill="0" autoLine="0" autoPict="0">
                <anchor moveWithCells="1">
                  <from>
                    <xdr:col>18</xdr:col>
                    <xdr:colOff>222250</xdr:colOff>
                    <xdr:row>49</xdr:row>
                    <xdr:rowOff>31750</xdr:rowOff>
                  </from>
                  <to>
                    <xdr:col>19</xdr:col>
                    <xdr:colOff>63500</xdr:colOff>
                    <xdr:row>49</xdr:row>
                    <xdr:rowOff>222250</xdr:rowOff>
                  </to>
                </anchor>
              </controlPr>
            </control>
          </mc:Choice>
        </mc:AlternateContent>
        <mc:AlternateContent xmlns:mc="http://schemas.openxmlformats.org/markup-compatibility/2006">
          <mc:Choice Requires="x14">
            <control shapeId="1041" r:id="rId20" name="Check Box 17">
              <controlPr locked="0" defaultSize="0" autoFill="0" autoLine="0" autoPict="0">
                <anchor moveWithCells="1">
                  <from>
                    <xdr:col>16</xdr:col>
                    <xdr:colOff>38100</xdr:colOff>
                    <xdr:row>51</xdr:row>
                    <xdr:rowOff>12700</xdr:rowOff>
                  </from>
                  <to>
                    <xdr:col>17</xdr:col>
                    <xdr:colOff>69850</xdr:colOff>
                    <xdr:row>51</xdr:row>
                    <xdr:rowOff>203200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tabColor indexed="43"/>
  </sheetPr>
  <dimension ref="A1:AU71"/>
  <sheetViews>
    <sheetView showGridLines="0" view="pageBreakPreview" zoomScale="85" zoomScaleNormal="85" zoomScaleSheetLayoutView="85" workbookViewId="0">
      <selection activeCell="G31" sqref="G31:L31"/>
    </sheetView>
  </sheetViews>
  <sheetFormatPr defaultColWidth="9" defaultRowHeight="13"/>
  <cols>
    <col min="1" max="2" width="3.6328125" style="2" customWidth="1"/>
    <col min="3" max="3" width="7.453125" style="2" customWidth="1"/>
    <col min="4" max="5" width="3.6328125" style="2" customWidth="1"/>
    <col min="6" max="6" width="3.6328125" style="2" hidden="1" customWidth="1"/>
    <col min="7" max="7" width="3.6328125" style="2" customWidth="1"/>
    <col min="8" max="8" width="2.6328125" style="2" customWidth="1"/>
    <col min="9" max="10" width="3.6328125" style="3" customWidth="1"/>
    <col min="11" max="11" width="2.6328125" style="2" customWidth="1"/>
    <col min="12" max="12" width="6.08984375" style="2" customWidth="1"/>
    <col min="13" max="13" width="3.6328125" style="2" customWidth="1"/>
    <col min="14" max="14" width="6.36328125" style="2" customWidth="1"/>
    <col min="15" max="16" width="3.81640625" style="2" customWidth="1"/>
    <col min="17" max="17" width="3.6328125" style="2" customWidth="1"/>
    <col min="18" max="18" width="7.453125" style="2" customWidth="1"/>
    <col min="19" max="21" width="3.6328125" style="2" customWidth="1"/>
    <col min="22" max="22" width="3.6328125" style="2" hidden="1" customWidth="1"/>
    <col min="23" max="23" width="3.6328125" style="2" customWidth="1"/>
    <col min="24" max="24" width="2.6328125" style="2" customWidth="1"/>
    <col min="25" max="26" width="3.6328125" style="3" customWidth="1"/>
    <col min="27" max="27" width="2.6328125" style="2" customWidth="1"/>
    <col min="28" max="28" width="6.08984375" style="2" customWidth="1"/>
    <col min="29" max="29" width="3.81640625" style="2" customWidth="1"/>
    <col min="30" max="30" width="6.1796875" style="2" customWidth="1"/>
    <col min="31" max="31" width="3.6328125" style="2" customWidth="1"/>
    <col min="32" max="32" width="3.81640625" style="2" customWidth="1"/>
    <col min="33" max="34" width="3.1796875" style="2" customWidth="1"/>
    <col min="35" max="35" width="25" style="2" customWidth="1"/>
    <col min="36" max="36" width="23.81640625" style="2" customWidth="1"/>
    <col min="37" max="37" width="3.08984375" style="2" customWidth="1"/>
    <col min="38" max="39" width="25" style="2" customWidth="1"/>
    <col min="40" max="16384" width="9" style="2"/>
  </cols>
  <sheetData>
    <row r="1" spans="1:47" ht="16.5" customHeight="1">
      <c r="A1" s="1"/>
      <c r="W1" s="4"/>
      <c r="X1" s="4"/>
      <c r="Y1" s="4"/>
      <c r="Z1" s="4"/>
      <c r="AA1" s="4"/>
      <c r="AB1" s="314" t="s">
        <v>0</v>
      </c>
      <c r="AC1" s="314"/>
      <c r="AD1" s="314"/>
      <c r="AE1" s="314"/>
      <c r="AF1" s="314"/>
    </row>
    <row r="2" spans="1:47" ht="21.75" customHeight="1">
      <c r="A2" s="315" t="s">
        <v>1</v>
      </c>
      <c r="B2" s="315"/>
      <c r="C2" s="315"/>
      <c r="D2" s="315"/>
      <c r="E2" s="315"/>
      <c r="F2" s="315"/>
      <c r="G2" s="315"/>
      <c r="H2" s="315"/>
      <c r="I2" s="315"/>
      <c r="J2" s="315"/>
      <c r="K2" s="315"/>
      <c r="L2" s="315"/>
      <c r="M2" s="315"/>
      <c r="N2" s="315"/>
      <c r="O2" s="315"/>
      <c r="P2" s="315"/>
      <c r="Q2" s="315"/>
      <c r="R2" s="315"/>
      <c r="S2" s="315"/>
      <c r="T2" s="315"/>
      <c r="U2" s="315"/>
      <c r="V2" s="315"/>
      <c r="W2" s="315"/>
      <c r="X2" s="315"/>
      <c r="Y2" s="315"/>
      <c r="Z2" s="315"/>
      <c r="AA2" s="315"/>
      <c r="AB2" s="315"/>
      <c r="AC2" s="315"/>
      <c r="AD2" s="315"/>
      <c r="AE2" s="315"/>
      <c r="AF2" s="315"/>
    </row>
    <row r="3" spans="1:47" ht="6.75" customHeight="1">
      <c r="A3" s="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row>
    <row r="4" spans="1:47" ht="17.5" customHeight="1" thickBot="1">
      <c r="B4" s="316" t="s">
        <v>184</v>
      </c>
      <c r="C4" s="316"/>
      <c r="D4" s="6" t="s">
        <v>145</v>
      </c>
      <c r="E4" s="316">
        <v>1</v>
      </c>
      <c r="F4" s="317"/>
      <c r="G4" s="6" t="s">
        <v>144</v>
      </c>
      <c r="H4" s="1"/>
      <c r="I4" s="7"/>
      <c r="J4" s="7"/>
      <c r="K4" s="1"/>
      <c r="L4" s="1"/>
      <c r="M4" s="1"/>
      <c r="N4" s="1"/>
      <c r="O4" s="1"/>
      <c r="P4" s="1"/>
      <c r="Q4" s="1"/>
      <c r="R4" s="1"/>
      <c r="S4" s="6" t="s">
        <v>4</v>
      </c>
      <c r="T4" s="6"/>
      <c r="U4" s="1"/>
      <c r="V4" s="1"/>
      <c r="W4" s="318" t="s">
        <v>104</v>
      </c>
      <c r="X4" s="318"/>
      <c r="Y4" s="319"/>
      <c r="Z4" s="319"/>
      <c r="AA4" s="319"/>
      <c r="AB4" s="319"/>
      <c r="AC4" s="319"/>
      <c r="AD4" s="319"/>
      <c r="AE4" s="319"/>
      <c r="AF4" s="319"/>
    </row>
    <row r="5" spans="1:47" ht="15" customHeight="1">
      <c r="A5" s="297" t="s">
        <v>5</v>
      </c>
      <c r="B5" s="299" t="s">
        <v>6</v>
      </c>
      <c r="C5" s="300"/>
      <c r="D5" s="300"/>
      <c r="E5" s="300"/>
      <c r="F5" s="301"/>
      <c r="G5" s="299" t="s">
        <v>7</v>
      </c>
      <c r="H5" s="300"/>
      <c r="I5" s="300"/>
      <c r="J5" s="300"/>
      <c r="K5" s="301"/>
      <c r="L5" s="305" t="s">
        <v>8</v>
      </c>
      <c r="M5" s="306"/>
      <c r="N5" s="307"/>
      <c r="O5" s="305" t="s">
        <v>9</v>
      </c>
      <c r="P5" s="320"/>
      <c r="Q5" s="297" t="s">
        <v>5</v>
      </c>
      <c r="R5" s="299" t="s">
        <v>6</v>
      </c>
      <c r="S5" s="300"/>
      <c r="T5" s="300"/>
      <c r="U5" s="300"/>
      <c r="V5" s="301"/>
      <c r="W5" s="299" t="s">
        <v>7</v>
      </c>
      <c r="X5" s="300"/>
      <c r="Y5" s="300"/>
      <c r="Z5" s="300"/>
      <c r="AA5" s="301"/>
      <c r="AB5" s="305" t="s">
        <v>8</v>
      </c>
      <c r="AC5" s="306"/>
      <c r="AD5" s="307"/>
      <c r="AE5" s="305" t="s">
        <v>9</v>
      </c>
      <c r="AF5" s="311"/>
      <c r="AH5" s="297" t="s">
        <v>5</v>
      </c>
      <c r="AI5" s="322" t="s">
        <v>142</v>
      </c>
      <c r="AJ5" s="323"/>
      <c r="AK5" s="297" t="s">
        <v>5</v>
      </c>
      <c r="AL5" s="322" t="s">
        <v>143</v>
      </c>
      <c r="AM5" s="323"/>
    </row>
    <row r="6" spans="1:47" ht="14.25" customHeight="1" thickBot="1">
      <c r="A6" s="298"/>
      <c r="B6" s="302"/>
      <c r="C6" s="303"/>
      <c r="D6" s="303"/>
      <c r="E6" s="303"/>
      <c r="F6" s="304"/>
      <c r="G6" s="302"/>
      <c r="H6" s="303"/>
      <c r="I6" s="303"/>
      <c r="J6" s="303"/>
      <c r="K6" s="304"/>
      <c r="L6" s="308"/>
      <c r="M6" s="309"/>
      <c r="N6" s="310"/>
      <c r="O6" s="312"/>
      <c r="P6" s="321"/>
      <c r="Q6" s="298"/>
      <c r="R6" s="302"/>
      <c r="S6" s="303"/>
      <c r="T6" s="303"/>
      <c r="U6" s="303"/>
      <c r="V6" s="304"/>
      <c r="W6" s="302"/>
      <c r="X6" s="303"/>
      <c r="Y6" s="303"/>
      <c r="Z6" s="303"/>
      <c r="AA6" s="304"/>
      <c r="AB6" s="308"/>
      <c r="AC6" s="309"/>
      <c r="AD6" s="310"/>
      <c r="AE6" s="312"/>
      <c r="AF6" s="313"/>
      <c r="AH6" s="298"/>
      <c r="AI6" s="324"/>
      <c r="AJ6" s="325"/>
      <c r="AK6" s="298"/>
      <c r="AL6" s="324"/>
      <c r="AM6" s="325"/>
    </row>
    <row r="7" spans="1:47" ht="18.75" customHeight="1" thickTop="1">
      <c r="A7" s="8">
        <v>1</v>
      </c>
      <c r="B7" s="498"/>
      <c r="C7" s="499"/>
      <c r="D7" s="499"/>
      <c r="E7" s="499"/>
      <c r="F7" s="500"/>
      <c r="G7" s="501"/>
      <c r="H7" s="502"/>
      <c r="I7" s="9"/>
      <c r="J7" s="503"/>
      <c r="K7" s="504"/>
      <c r="L7" s="191"/>
      <c r="M7" s="9"/>
      <c r="N7" s="190"/>
      <c r="O7" s="333"/>
      <c r="P7" s="334"/>
      <c r="Q7" s="8">
        <v>17</v>
      </c>
      <c r="R7" s="498" t="s">
        <v>141</v>
      </c>
      <c r="S7" s="499"/>
      <c r="T7" s="499"/>
      <c r="U7" s="499"/>
      <c r="V7" s="500"/>
      <c r="W7" s="501">
        <v>0.41666666666666669</v>
      </c>
      <c r="X7" s="502"/>
      <c r="Y7" s="9"/>
      <c r="Z7" s="503">
        <v>0.66666666666666663</v>
      </c>
      <c r="AA7" s="504"/>
      <c r="AB7" s="191"/>
      <c r="AC7" s="9"/>
      <c r="AD7" s="190"/>
      <c r="AE7" s="333">
        <f t="shared" ref="AE7:AE13" si="0">IF(W7="", "", (Z7-W7)-(AD7-AB7))</f>
        <v>0.24999999999999994</v>
      </c>
      <c r="AF7" s="334"/>
      <c r="AH7" s="10">
        <v>1</v>
      </c>
      <c r="AI7" s="11" t="str">
        <f t="shared" ref="AI7:AI22" si="1">IF(OR(AO7=30, AO7=0, AO7=""), "", "実働時間は30分単位としてください")</f>
        <v/>
      </c>
      <c r="AJ7" s="12" t="str">
        <f t="shared" ref="AJ7:AJ22" si="2">IF(AN7&gt;TIMEVALUE("8:00"), "実働時間が8時間を越えています", "")</f>
        <v/>
      </c>
      <c r="AK7" s="13">
        <v>17</v>
      </c>
      <c r="AL7" s="11" t="str">
        <f t="shared" ref="AL7:AL22" si="3">IF(OR(AS7=30, AS7=0, AS7=""), "", "実働時間は30分単位としてください")</f>
        <v/>
      </c>
      <c r="AM7" s="14" t="str">
        <f t="shared" ref="AM7:AM21" si="4">IF(AR7&gt;TIMEVALUE("8:00"), "実働時間が8時間を越えています", "")</f>
        <v/>
      </c>
      <c r="AN7" s="15">
        <f t="shared" ref="AN7:AN22" si="5">IF(O7="", 0, O7)</f>
        <v>0</v>
      </c>
      <c r="AO7" s="16" t="str">
        <f t="shared" ref="AO7:AO22" si="6">IF(O7="", "", MINUTE(O7))</f>
        <v/>
      </c>
      <c r="AP7" s="15">
        <f t="shared" ref="AP7:AP22" si="7">N7-L7</f>
        <v>0</v>
      </c>
      <c r="AQ7" s="2">
        <f t="shared" ref="AQ7:AQ22" si="8">IF(AND(AN7&gt;=0.270833333,AP7&lt;0.03125),1,2)</f>
        <v>2</v>
      </c>
      <c r="AR7" s="15">
        <f t="shared" ref="AR7:AR21" si="9">IF(AE7="", 0, AE7)</f>
        <v>0.24999999999999994</v>
      </c>
      <c r="AS7" s="16">
        <f t="shared" ref="AS7:AS21" si="10">IF(AE7="", "", MINUTE(AE7))</f>
        <v>0</v>
      </c>
      <c r="AT7" s="15">
        <f t="shared" ref="AT7:AT21" si="11">AD7-AB7</f>
        <v>0</v>
      </c>
      <c r="AU7" s="2">
        <f t="shared" ref="AU7:AU21" si="12">IF(AND(AR7&gt;=0.270833333,AT7&lt;0.03125),1,2)</f>
        <v>2</v>
      </c>
    </row>
    <row r="8" spans="1:47" ht="18.75" customHeight="1">
      <c r="A8" s="17">
        <v>2</v>
      </c>
      <c r="B8" s="505"/>
      <c r="C8" s="506"/>
      <c r="D8" s="506"/>
      <c r="E8" s="506"/>
      <c r="F8" s="188"/>
      <c r="G8" s="507"/>
      <c r="H8" s="508"/>
      <c r="I8" s="18"/>
      <c r="J8" s="508"/>
      <c r="K8" s="509"/>
      <c r="L8" s="185"/>
      <c r="M8" s="18"/>
      <c r="N8" s="184"/>
      <c r="O8" s="341"/>
      <c r="P8" s="342"/>
      <c r="Q8" s="17">
        <v>18</v>
      </c>
      <c r="R8" s="505"/>
      <c r="S8" s="506"/>
      <c r="T8" s="506"/>
      <c r="U8" s="506"/>
      <c r="V8" s="189"/>
      <c r="W8" s="507"/>
      <c r="X8" s="510"/>
      <c r="Y8" s="18"/>
      <c r="Z8" s="508"/>
      <c r="AA8" s="511"/>
      <c r="AB8" s="185"/>
      <c r="AC8" s="18"/>
      <c r="AD8" s="184"/>
      <c r="AE8" s="341" t="str">
        <f t="shared" si="0"/>
        <v/>
      </c>
      <c r="AF8" s="342"/>
      <c r="AH8" s="21">
        <v>2</v>
      </c>
      <c r="AI8" s="22" t="str">
        <f t="shared" si="1"/>
        <v/>
      </c>
      <c r="AJ8" s="12" t="str">
        <f t="shared" si="2"/>
        <v/>
      </c>
      <c r="AK8" s="23">
        <v>18</v>
      </c>
      <c r="AL8" s="22" t="str">
        <f t="shared" si="3"/>
        <v/>
      </c>
      <c r="AM8" s="24" t="str">
        <f t="shared" si="4"/>
        <v/>
      </c>
      <c r="AN8" s="15">
        <f t="shared" si="5"/>
        <v>0</v>
      </c>
      <c r="AO8" s="16" t="str">
        <f t="shared" si="6"/>
        <v/>
      </c>
      <c r="AP8" s="15">
        <f t="shared" si="7"/>
        <v>0</v>
      </c>
      <c r="AQ8" s="2">
        <f t="shared" si="8"/>
        <v>2</v>
      </c>
      <c r="AR8" s="15">
        <f t="shared" si="9"/>
        <v>0</v>
      </c>
      <c r="AS8" s="16" t="str">
        <f t="shared" si="10"/>
        <v/>
      </c>
      <c r="AT8" s="15">
        <f t="shared" si="11"/>
        <v>0</v>
      </c>
      <c r="AU8" s="2">
        <f t="shared" si="12"/>
        <v>2</v>
      </c>
    </row>
    <row r="9" spans="1:47" ht="18.75" customHeight="1">
      <c r="A9" s="17">
        <v>3</v>
      </c>
      <c r="B9" s="505"/>
      <c r="C9" s="506"/>
      <c r="D9" s="506"/>
      <c r="E9" s="506"/>
      <c r="F9" s="188"/>
      <c r="G9" s="507"/>
      <c r="H9" s="510"/>
      <c r="I9" s="18"/>
      <c r="J9" s="508"/>
      <c r="K9" s="511"/>
      <c r="L9" s="185"/>
      <c r="M9" s="18"/>
      <c r="N9" s="184"/>
      <c r="O9" s="341"/>
      <c r="P9" s="342"/>
      <c r="Q9" s="17">
        <v>19</v>
      </c>
      <c r="R9" s="505"/>
      <c r="S9" s="506"/>
      <c r="T9" s="506"/>
      <c r="U9" s="506"/>
      <c r="V9" s="189"/>
      <c r="W9" s="507"/>
      <c r="X9" s="510"/>
      <c r="Y9" s="18"/>
      <c r="Z9" s="508"/>
      <c r="AA9" s="511"/>
      <c r="AB9" s="185"/>
      <c r="AC9" s="18"/>
      <c r="AD9" s="184"/>
      <c r="AE9" s="341" t="str">
        <f t="shared" si="0"/>
        <v/>
      </c>
      <c r="AF9" s="342"/>
      <c r="AH9" s="21">
        <v>3</v>
      </c>
      <c r="AI9" s="22" t="str">
        <f t="shared" si="1"/>
        <v/>
      </c>
      <c r="AJ9" s="12" t="str">
        <f t="shared" si="2"/>
        <v/>
      </c>
      <c r="AK9" s="23">
        <v>19</v>
      </c>
      <c r="AL9" s="22" t="str">
        <f t="shared" si="3"/>
        <v/>
      </c>
      <c r="AM9" s="24" t="str">
        <f t="shared" si="4"/>
        <v/>
      </c>
      <c r="AN9" s="15">
        <f t="shared" si="5"/>
        <v>0</v>
      </c>
      <c r="AO9" s="16" t="str">
        <f t="shared" si="6"/>
        <v/>
      </c>
      <c r="AP9" s="15">
        <f t="shared" si="7"/>
        <v>0</v>
      </c>
      <c r="AQ9" s="2">
        <f t="shared" si="8"/>
        <v>2</v>
      </c>
      <c r="AR9" s="15">
        <f t="shared" si="9"/>
        <v>0</v>
      </c>
      <c r="AS9" s="16" t="str">
        <f t="shared" si="10"/>
        <v/>
      </c>
      <c r="AT9" s="15">
        <f t="shared" si="11"/>
        <v>0</v>
      </c>
      <c r="AU9" s="2">
        <f t="shared" si="12"/>
        <v>2</v>
      </c>
    </row>
    <row r="10" spans="1:47" ht="18.75" customHeight="1">
      <c r="A10" s="17">
        <v>4</v>
      </c>
      <c r="B10" s="505"/>
      <c r="C10" s="506"/>
      <c r="D10" s="506"/>
      <c r="E10" s="506"/>
      <c r="F10" s="188"/>
      <c r="G10" s="507"/>
      <c r="H10" s="510"/>
      <c r="I10" s="18"/>
      <c r="J10" s="508"/>
      <c r="K10" s="511"/>
      <c r="L10" s="185"/>
      <c r="M10" s="18"/>
      <c r="N10" s="184"/>
      <c r="O10" s="341"/>
      <c r="P10" s="342"/>
      <c r="Q10" s="17">
        <v>20</v>
      </c>
      <c r="R10" s="505" t="s">
        <v>141</v>
      </c>
      <c r="S10" s="506"/>
      <c r="T10" s="506"/>
      <c r="U10" s="506"/>
      <c r="V10" s="189"/>
      <c r="W10" s="507">
        <v>0.375</v>
      </c>
      <c r="X10" s="510"/>
      <c r="Y10" s="18" t="s">
        <v>138</v>
      </c>
      <c r="Z10" s="508">
        <v>0.47916666666666669</v>
      </c>
      <c r="AA10" s="511"/>
      <c r="AB10" s="185"/>
      <c r="AC10" s="18"/>
      <c r="AD10" s="184"/>
      <c r="AE10" s="341">
        <f t="shared" si="0"/>
        <v>0.10416666666666669</v>
      </c>
      <c r="AF10" s="342"/>
      <c r="AH10" s="21">
        <v>4</v>
      </c>
      <c r="AI10" s="22" t="str">
        <f t="shared" si="1"/>
        <v/>
      </c>
      <c r="AJ10" s="12" t="str">
        <f t="shared" si="2"/>
        <v/>
      </c>
      <c r="AK10" s="23">
        <v>20</v>
      </c>
      <c r="AL10" s="22" t="str">
        <f t="shared" si="3"/>
        <v/>
      </c>
      <c r="AM10" s="24" t="str">
        <f t="shared" si="4"/>
        <v/>
      </c>
      <c r="AN10" s="15">
        <f t="shared" si="5"/>
        <v>0</v>
      </c>
      <c r="AO10" s="16" t="str">
        <f t="shared" si="6"/>
        <v/>
      </c>
      <c r="AP10" s="15">
        <f t="shared" si="7"/>
        <v>0</v>
      </c>
      <c r="AQ10" s="2">
        <f t="shared" si="8"/>
        <v>2</v>
      </c>
      <c r="AR10" s="15">
        <f t="shared" si="9"/>
        <v>0.10416666666666669</v>
      </c>
      <c r="AS10" s="16">
        <f t="shared" si="10"/>
        <v>30</v>
      </c>
      <c r="AT10" s="15">
        <f t="shared" si="11"/>
        <v>0</v>
      </c>
      <c r="AU10" s="2">
        <f t="shared" si="12"/>
        <v>2</v>
      </c>
    </row>
    <row r="11" spans="1:47" ht="18.75" customHeight="1">
      <c r="A11" s="17">
        <v>5</v>
      </c>
      <c r="B11" s="505"/>
      <c r="C11" s="506"/>
      <c r="D11" s="506"/>
      <c r="E11" s="506"/>
      <c r="F11" s="188"/>
      <c r="G11" s="507"/>
      <c r="H11" s="510"/>
      <c r="I11" s="18"/>
      <c r="J11" s="508"/>
      <c r="K11" s="511"/>
      <c r="L11" s="185"/>
      <c r="M11" s="18"/>
      <c r="N11" s="184"/>
      <c r="O11" s="341"/>
      <c r="P11" s="342"/>
      <c r="Q11" s="17">
        <v>21</v>
      </c>
      <c r="R11" s="505" t="s">
        <v>139</v>
      </c>
      <c r="S11" s="506"/>
      <c r="T11" s="506"/>
      <c r="U11" s="506"/>
      <c r="V11" s="189"/>
      <c r="W11" s="507">
        <v>0.375</v>
      </c>
      <c r="X11" s="510"/>
      <c r="Y11" s="18" t="s">
        <v>138</v>
      </c>
      <c r="Z11" s="508">
        <v>0.72916666666666663</v>
      </c>
      <c r="AA11" s="511"/>
      <c r="AB11" s="185">
        <v>0.5</v>
      </c>
      <c r="AC11" s="18" t="s">
        <v>138</v>
      </c>
      <c r="AD11" s="184">
        <v>0.54166666666666663</v>
      </c>
      <c r="AE11" s="341">
        <f t="shared" si="0"/>
        <v>0.3125</v>
      </c>
      <c r="AF11" s="342"/>
      <c r="AH11" s="21">
        <v>5</v>
      </c>
      <c r="AI11" s="22" t="str">
        <f t="shared" si="1"/>
        <v/>
      </c>
      <c r="AJ11" s="12" t="str">
        <f t="shared" si="2"/>
        <v/>
      </c>
      <c r="AK11" s="23">
        <v>21</v>
      </c>
      <c r="AL11" s="22" t="str">
        <f t="shared" si="3"/>
        <v/>
      </c>
      <c r="AM11" s="24" t="str">
        <f t="shared" si="4"/>
        <v/>
      </c>
      <c r="AN11" s="15">
        <f t="shared" si="5"/>
        <v>0</v>
      </c>
      <c r="AO11" s="16" t="str">
        <f t="shared" si="6"/>
        <v/>
      </c>
      <c r="AP11" s="15">
        <f t="shared" si="7"/>
        <v>0</v>
      </c>
      <c r="AQ11" s="2">
        <f t="shared" si="8"/>
        <v>2</v>
      </c>
      <c r="AR11" s="15">
        <f t="shared" si="9"/>
        <v>0.3125</v>
      </c>
      <c r="AS11" s="16">
        <f t="shared" si="10"/>
        <v>30</v>
      </c>
      <c r="AT11" s="15">
        <f t="shared" si="11"/>
        <v>4.166666666666663E-2</v>
      </c>
      <c r="AU11" s="2">
        <f t="shared" si="12"/>
        <v>2</v>
      </c>
    </row>
    <row r="12" spans="1:47" ht="18.75" customHeight="1">
      <c r="A12" s="17">
        <v>6</v>
      </c>
      <c r="B12" s="505"/>
      <c r="C12" s="506"/>
      <c r="D12" s="506"/>
      <c r="E12" s="506"/>
      <c r="F12" s="188"/>
      <c r="G12" s="507"/>
      <c r="H12" s="510"/>
      <c r="I12" s="18"/>
      <c r="J12" s="508"/>
      <c r="K12" s="511"/>
      <c r="L12" s="185"/>
      <c r="M12" s="18"/>
      <c r="N12" s="184"/>
      <c r="O12" s="341" t="str">
        <f>IF(G12="", "", (J12-G12)-(N12-L12))</f>
        <v/>
      </c>
      <c r="P12" s="342"/>
      <c r="Q12" s="17">
        <v>22</v>
      </c>
      <c r="R12" s="505"/>
      <c r="S12" s="506"/>
      <c r="T12" s="506"/>
      <c r="U12" s="506"/>
      <c r="V12" s="189"/>
      <c r="W12" s="507"/>
      <c r="X12" s="510"/>
      <c r="Y12" s="18"/>
      <c r="Z12" s="508"/>
      <c r="AA12" s="511"/>
      <c r="AB12" s="185"/>
      <c r="AC12" s="18"/>
      <c r="AD12" s="184"/>
      <c r="AE12" s="341" t="str">
        <f t="shared" si="0"/>
        <v/>
      </c>
      <c r="AF12" s="342"/>
      <c r="AH12" s="21">
        <v>6</v>
      </c>
      <c r="AI12" s="22" t="str">
        <f t="shared" si="1"/>
        <v/>
      </c>
      <c r="AJ12" s="12" t="str">
        <f t="shared" si="2"/>
        <v/>
      </c>
      <c r="AK12" s="23">
        <v>22</v>
      </c>
      <c r="AL12" s="22" t="str">
        <f t="shared" si="3"/>
        <v/>
      </c>
      <c r="AM12" s="24" t="str">
        <f t="shared" si="4"/>
        <v/>
      </c>
      <c r="AN12" s="15">
        <f t="shared" si="5"/>
        <v>0</v>
      </c>
      <c r="AO12" s="16" t="str">
        <f t="shared" si="6"/>
        <v/>
      </c>
      <c r="AP12" s="15">
        <f t="shared" si="7"/>
        <v>0</v>
      </c>
      <c r="AQ12" s="2">
        <f t="shared" si="8"/>
        <v>2</v>
      </c>
      <c r="AR12" s="15">
        <f t="shared" si="9"/>
        <v>0</v>
      </c>
      <c r="AS12" s="16" t="str">
        <f t="shared" si="10"/>
        <v/>
      </c>
      <c r="AT12" s="15">
        <f t="shared" si="11"/>
        <v>0</v>
      </c>
      <c r="AU12" s="2">
        <f t="shared" si="12"/>
        <v>2</v>
      </c>
    </row>
    <row r="13" spans="1:47" ht="18.75" customHeight="1">
      <c r="A13" s="17">
        <v>7</v>
      </c>
      <c r="B13" s="505" t="s">
        <v>140</v>
      </c>
      <c r="C13" s="506"/>
      <c r="D13" s="506"/>
      <c r="E13" s="506"/>
      <c r="F13" s="188"/>
      <c r="G13" s="507">
        <v>0.70833333333333337</v>
      </c>
      <c r="H13" s="508"/>
      <c r="I13" s="18" t="s">
        <v>138</v>
      </c>
      <c r="J13" s="508">
        <v>0.79166666666666663</v>
      </c>
      <c r="K13" s="509"/>
      <c r="L13" s="185"/>
      <c r="M13" s="18"/>
      <c r="N13" s="184"/>
      <c r="O13" s="341">
        <f>IF(G13="", "", (J13-G13)-(N13-L13))</f>
        <v>8.3333333333333259E-2</v>
      </c>
      <c r="P13" s="342"/>
      <c r="Q13" s="17">
        <v>23</v>
      </c>
      <c r="R13" s="505" t="s">
        <v>140</v>
      </c>
      <c r="S13" s="506"/>
      <c r="T13" s="506"/>
      <c r="U13" s="506"/>
      <c r="V13" s="189"/>
      <c r="W13" s="507">
        <v>0.41666666666666669</v>
      </c>
      <c r="X13" s="510"/>
      <c r="Y13" s="18" t="s">
        <v>138</v>
      </c>
      <c r="Z13" s="508">
        <v>0.73958333333333337</v>
      </c>
      <c r="AA13" s="511"/>
      <c r="AB13" s="185">
        <v>0.5</v>
      </c>
      <c r="AC13" s="18" t="s">
        <v>138</v>
      </c>
      <c r="AD13" s="184">
        <v>0.53125</v>
      </c>
      <c r="AE13" s="341">
        <f t="shared" si="0"/>
        <v>0.29166666666666669</v>
      </c>
      <c r="AF13" s="342"/>
      <c r="AH13" s="21">
        <v>7</v>
      </c>
      <c r="AI13" s="22" t="str">
        <f t="shared" si="1"/>
        <v/>
      </c>
      <c r="AJ13" s="12" t="str">
        <f t="shared" si="2"/>
        <v/>
      </c>
      <c r="AK13" s="23">
        <v>23</v>
      </c>
      <c r="AL13" s="22" t="str">
        <f t="shared" si="3"/>
        <v/>
      </c>
      <c r="AM13" s="24" t="str">
        <f t="shared" si="4"/>
        <v/>
      </c>
      <c r="AN13" s="15">
        <f t="shared" si="5"/>
        <v>8.3333333333333259E-2</v>
      </c>
      <c r="AO13" s="16">
        <f t="shared" si="6"/>
        <v>0</v>
      </c>
      <c r="AP13" s="15">
        <f t="shared" si="7"/>
        <v>0</v>
      </c>
      <c r="AQ13" s="2">
        <f t="shared" si="8"/>
        <v>2</v>
      </c>
      <c r="AR13" s="15">
        <f t="shared" si="9"/>
        <v>0.29166666666666669</v>
      </c>
      <c r="AS13" s="16">
        <f t="shared" si="10"/>
        <v>0</v>
      </c>
      <c r="AT13" s="15">
        <f t="shared" si="11"/>
        <v>3.125E-2</v>
      </c>
      <c r="AU13" s="2">
        <f t="shared" si="12"/>
        <v>2</v>
      </c>
    </row>
    <row r="14" spans="1:47" ht="18.75" customHeight="1">
      <c r="A14" s="17">
        <v>8</v>
      </c>
      <c r="B14" s="505" t="s">
        <v>139</v>
      </c>
      <c r="C14" s="506"/>
      <c r="D14" s="506"/>
      <c r="E14" s="506"/>
      <c r="F14" s="188"/>
      <c r="G14" s="507">
        <v>0.39583333333333331</v>
      </c>
      <c r="H14" s="508"/>
      <c r="I14" s="18" t="s">
        <v>138</v>
      </c>
      <c r="J14" s="508">
        <v>0.71875</v>
      </c>
      <c r="K14" s="509"/>
      <c r="L14" s="185">
        <v>0.5</v>
      </c>
      <c r="M14" s="18" t="s">
        <v>138</v>
      </c>
      <c r="N14" s="184">
        <v>0.53125</v>
      </c>
      <c r="O14" s="341"/>
      <c r="P14" s="342"/>
      <c r="Q14" s="17">
        <v>24</v>
      </c>
      <c r="R14" s="505"/>
      <c r="S14" s="506"/>
      <c r="T14" s="506"/>
      <c r="U14" s="506"/>
      <c r="V14" s="189"/>
      <c r="W14" s="507"/>
      <c r="X14" s="510"/>
      <c r="Y14" s="18"/>
      <c r="Z14" s="508"/>
      <c r="AA14" s="511"/>
      <c r="AB14" s="185"/>
      <c r="AC14" s="18"/>
      <c r="AD14" s="184"/>
      <c r="AE14" s="341"/>
      <c r="AF14" s="342"/>
      <c r="AH14" s="21">
        <v>8</v>
      </c>
      <c r="AI14" s="22" t="str">
        <f t="shared" si="1"/>
        <v/>
      </c>
      <c r="AJ14" s="12" t="str">
        <f t="shared" si="2"/>
        <v/>
      </c>
      <c r="AK14" s="23">
        <v>24</v>
      </c>
      <c r="AL14" s="22" t="str">
        <f t="shared" si="3"/>
        <v/>
      </c>
      <c r="AM14" s="24" t="str">
        <f>IF(AR14&gt;TIMEVALUE("8:00"), "実働時間が8時間を越えています", "")</f>
        <v/>
      </c>
      <c r="AN14" s="15">
        <f t="shared" si="5"/>
        <v>0</v>
      </c>
      <c r="AO14" s="16" t="str">
        <f t="shared" si="6"/>
        <v/>
      </c>
      <c r="AP14" s="15">
        <f t="shared" si="7"/>
        <v>3.125E-2</v>
      </c>
      <c r="AQ14" s="2">
        <f t="shared" si="8"/>
        <v>2</v>
      </c>
      <c r="AR14" s="15">
        <f t="shared" si="9"/>
        <v>0</v>
      </c>
      <c r="AS14" s="16" t="str">
        <f t="shared" si="10"/>
        <v/>
      </c>
      <c r="AT14" s="15">
        <f t="shared" si="11"/>
        <v>0</v>
      </c>
      <c r="AU14" s="2">
        <f t="shared" si="12"/>
        <v>2</v>
      </c>
    </row>
    <row r="15" spans="1:47" ht="18.75" customHeight="1">
      <c r="A15" s="17">
        <v>9</v>
      </c>
      <c r="B15" s="505"/>
      <c r="C15" s="506"/>
      <c r="D15" s="506"/>
      <c r="E15" s="506"/>
      <c r="F15" s="188"/>
      <c r="G15" s="507"/>
      <c r="H15" s="510"/>
      <c r="I15" s="18"/>
      <c r="J15" s="508"/>
      <c r="K15" s="511"/>
      <c r="L15" s="185"/>
      <c r="M15" s="18"/>
      <c r="N15" s="184"/>
      <c r="O15" s="341"/>
      <c r="P15" s="342"/>
      <c r="Q15" s="17">
        <v>25</v>
      </c>
      <c r="R15" s="505"/>
      <c r="S15" s="506"/>
      <c r="T15" s="506"/>
      <c r="U15" s="506"/>
      <c r="V15" s="189"/>
      <c r="W15" s="507"/>
      <c r="X15" s="510"/>
      <c r="Y15" s="18"/>
      <c r="Z15" s="508"/>
      <c r="AA15" s="511"/>
      <c r="AB15" s="185"/>
      <c r="AC15" s="18"/>
      <c r="AD15" s="184"/>
      <c r="AE15" s="341"/>
      <c r="AF15" s="342"/>
      <c r="AH15" s="21">
        <v>9</v>
      </c>
      <c r="AI15" s="22" t="str">
        <f t="shared" si="1"/>
        <v/>
      </c>
      <c r="AJ15" s="12" t="str">
        <f t="shared" si="2"/>
        <v/>
      </c>
      <c r="AK15" s="23">
        <v>25</v>
      </c>
      <c r="AL15" s="22" t="str">
        <f t="shared" si="3"/>
        <v/>
      </c>
      <c r="AM15" s="24" t="str">
        <f t="shared" si="4"/>
        <v/>
      </c>
      <c r="AN15" s="15">
        <f t="shared" si="5"/>
        <v>0</v>
      </c>
      <c r="AO15" s="16" t="str">
        <f t="shared" si="6"/>
        <v/>
      </c>
      <c r="AP15" s="15">
        <f t="shared" si="7"/>
        <v>0</v>
      </c>
      <c r="AQ15" s="2">
        <f t="shared" si="8"/>
        <v>2</v>
      </c>
      <c r="AR15" s="15">
        <f t="shared" si="9"/>
        <v>0</v>
      </c>
      <c r="AS15" s="16" t="str">
        <f t="shared" si="10"/>
        <v/>
      </c>
      <c r="AT15" s="15">
        <f t="shared" si="11"/>
        <v>0</v>
      </c>
      <c r="AU15" s="2">
        <f t="shared" si="12"/>
        <v>2</v>
      </c>
    </row>
    <row r="16" spans="1:47" ht="18.75" customHeight="1">
      <c r="A16" s="17">
        <v>10</v>
      </c>
      <c r="B16" s="505"/>
      <c r="C16" s="506"/>
      <c r="D16" s="506"/>
      <c r="E16" s="506"/>
      <c r="F16" s="188"/>
      <c r="G16" s="507"/>
      <c r="H16" s="510"/>
      <c r="I16" s="18"/>
      <c r="J16" s="508"/>
      <c r="K16" s="511"/>
      <c r="L16" s="185"/>
      <c r="M16" s="18"/>
      <c r="N16" s="184"/>
      <c r="O16" s="341"/>
      <c r="P16" s="342"/>
      <c r="Q16" s="17">
        <v>26</v>
      </c>
      <c r="R16" s="505"/>
      <c r="S16" s="506"/>
      <c r="T16" s="506"/>
      <c r="U16" s="506"/>
      <c r="V16" s="189"/>
      <c r="W16" s="507"/>
      <c r="X16" s="510"/>
      <c r="Y16" s="18"/>
      <c r="Z16" s="508"/>
      <c r="AA16" s="511"/>
      <c r="AB16" s="185"/>
      <c r="AC16" s="18"/>
      <c r="AD16" s="184"/>
      <c r="AE16" s="341"/>
      <c r="AF16" s="342"/>
      <c r="AH16" s="21">
        <v>10</v>
      </c>
      <c r="AI16" s="22" t="str">
        <f t="shared" si="1"/>
        <v/>
      </c>
      <c r="AJ16" s="12" t="str">
        <f t="shared" si="2"/>
        <v/>
      </c>
      <c r="AK16" s="23">
        <v>26</v>
      </c>
      <c r="AL16" s="22" t="str">
        <f t="shared" si="3"/>
        <v/>
      </c>
      <c r="AM16" s="24" t="str">
        <f t="shared" si="4"/>
        <v/>
      </c>
      <c r="AN16" s="15">
        <f t="shared" si="5"/>
        <v>0</v>
      </c>
      <c r="AO16" s="16" t="str">
        <f t="shared" si="6"/>
        <v/>
      </c>
      <c r="AP16" s="15">
        <f t="shared" si="7"/>
        <v>0</v>
      </c>
      <c r="AQ16" s="2">
        <f t="shared" si="8"/>
        <v>2</v>
      </c>
      <c r="AR16" s="15">
        <f t="shared" si="9"/>
        <v>0</v>
      </c>
      <c r="AS16" s="16" t="str">
        <f t="shared" si="10"/>
        <v/>
      </c>
      <c r="AT16" s="15">
        <f t="shared" si="11"/>
        <v>0</v>
      </c>
      <c r="AU16" s="2">
        <f t="shared" si="12"/>
        <v>2</v>
      </c>
    </row>
    <row r="17" spans="1:47" ht="18.75" customHeight="1">
      <c r="A17" s="17">
        <v>11</v>
      </c>
      <c r="B17" s="505"/>
      <c r="C17" s="506"/>
      <c r="D17" s="506"/>
      <c r="E17" s="506"/>
      <c r="F17" s="188"/>
      <c r="G17" s="507"/>
      <c r="H17" s="510"/>
      <c r="I17" s="18"/>
      <c r="J17" s="508"/>
      <c r="K17" s="511"/>
      <c r="L17" s="185"/>
      <c r="M17" s="18"/>
      <c r="N17" s="184"/>
      <c r="O17" s="341"/>
      <c r="P17" s="342"/>
      <c r="Q17" s="17">
        <v>27</v>
      </c>
      <c r="R17" s="505"/>
      <c r="S17" s="506"/>
      <c r="T17" s="506"/>
      <c r="U17" s="506"/>
      <c r="V17" s="189"/>
      <c r="W17" s="507"/>
      <c r="X17" s="510"/>
      <c r="Y17" s="18"/>
      <c r="Z17" s="508"/>
      <c r="AA17" s="511"/>
      <c r="AB17" s="185"/>
      <c r="AC17" s="18"/>
      <c r="AD17" s="184"/>
      <c r="AE17" s="341" t="str">
        <f>IF(W17="", "", (Z17-W17)-(AD17-AB17))</f>
        <v/>
      </c>
      <c r="AF17" s="342"/>
      <c r="AH17" s="21">
        <v>11</v>
      </c>
      <c r="AI17" s="22" t="str">
        <f t="shared" si="1"/>
        <v/>
      </c>
      <c r="AJ17" s="12" t="str">
        <f t="shared" si="2"/>
        <v/>
      </c>
      <c r="AK17" s="23">
        <v>27</v>
      </c>
      <c r="AL17" s="22" t="str">
        <f t="shared" si="3"/>
        <v/>
      </c>
      <c r="AM17" s="24" t="str">
        <f t="shared" si="4"/>
        <v/>
      </c>
      <c r="AN17" s="15">
        <f t="shared" si="5"/>
        <v>0</v>
      </c>
      <c r="AO17" s="16" t="str">
        <f t="shared" si="6"/>
        <v/>
      </c>
      <c r="AP17" s="15">
        <f t="shared" si="7"/>
        <v>0</v>
      </c>
      <c r="AQ17" s="2">
        <f t="shared" si="8"/>
        <v>2</v>
      </c>
      <c r="AR17" s="15">
        <f t="shared" si="9"/>
        <v>0</v>
      </c>
      <c r="AS17" s="16" t="str">
        <f t="shared" si="10"/>
        <v/>
      </c>
      <c r="AT17" s="15">
        <f t="shared" si="11"/>
        <v>0</v>
      </c>
      <c r="AU17" s="2">
        <f t="shared" si="12"/>
        <v>2</v>
      </c>
    </row>
    <row r="18" spans="1:47" ht="18.75" customHeight="1">
      <c r="A18" s="17">
        <v>12</v>
      </c>
      <c r="B18" s="505"/>
      <c r="C18" s="506"/>
      <c r="D18" s="506"/>
      <c r="E18" s="506"/>
      <c r="F18" s="188"/>
      <c r="G18" s="507"/>
      <c r="H18" s="510"/>
      <c r="I18" s="18"/>
      <c r="J18" s="508"/>
      <c r="K18" s="511"/>
      <c r="L18" s="185"/>
      <c r="M18" s="18"/>
      <c r="N18" s="184"/>
      <c r="O18" s="341" t="str">
        <f>IF(G18="", "", (J18-G18)-(N18-L18))</f>
        <v/>
      </c>
      <c r="P18" s="342"/>
      <c r="Q18" s="17">
        <v>28</v>
      </c>
      <c r="R18" s="505"/>
      <c r="S18" s="506"/>
      <c r="T18" s="506"/>
      <c r="U18" s="506"/>
      <c r="V18" s="189"/>
      <c r="W18" s="507"/>
      <c r="X18" s="510"/>
      <c r="Y18" s="18"/>
      <c r="Z18" s="508"/>
      <c r="AA18" s="511"/>
      <c r="AB18" s="185"/>
      <c r="AC18" s="18"/>
      <c r="AD18" s="184"/>
      <c r="AE18" s="341"/>
      <c r="AF18" s="342"/>
      <c r="AH18" s="21">
        <v>12</v>
      </c>
      <c r="AI18" s="22" t="str">
        <f t="shared" si="1"/>
        <v/>
      </c>
      <c r="AJ18" s="12" t="str">
        <f t="shared" si="2"/>
        <v/>
      </c>
      <c r="AK18" s="23">
        <v>28</v>
      </c>
      <c r="AL18" s="22" t="str">
        <f t="shared" si="3"/>
        <v/>
      </c>
      <c r="AM18" s="24" t="str">
        <f t="shared" si="4"/>
        <v/>
      </c>
      <c r="AN18" s="15">
        <f t="shared" si="5"/>
        <v>0</v>
      </c>
      <c r="AO18" s="16" t="str">
        <f t="shared" si="6"/>
        <v/>
      </c>
      <c r="AP18" s="15">
        <f t="shared" si="7"/>
        <v>0</v>
      </c>
      <c r="AQ18" s="2">
        <f t="shared" si="8"/>
        <v>2</v>
      </c>
      <c r="AR18" s="15">
        <f t="shared" si="9"/>
        <v>0</v>
      </c>
      <c r="AS18" s="16" t="str">
        <f t="shared" si="10"/>
        <v/>
      </c>
      <c r="AT18" s="15">
        <f t="shared" si="11"/>
        <v>0</v>
      </c>
      <c r="AU18" s="2">
        <f t="shared" si="12"/>
        <v>2</v>
      </c>
    </row>
    <row r="19" spans="1:47" ht="18.75" customHeight="1">
      <c r="A19" s="17">
        <v>13</v>
      </c>
      <c r="B19" s="505"/>
      <c r="C19" s="506"/>
      <c r="D19" s="506"/>
      <c r="E19" s="506"/>
      <c r="F19" s="188"/>
      <c r="G19" s="507"/>
      <c r="H19" s="510"/>
      <c r="I19" s="18"/>
      <c r="J19" s="508"/>
      <c r="K19" s="511"/>
      <c r="L19" s="185"/>
      <c r="M19" s="18"/>
      <c r="N19" s="184"/>
      <c r="O19" s="341" t="str">
        <f>IF(G19="", "", (J19-G19)-(N19-L19))</f>
        <v/>
      </c>
      <c r="P19" s="342"/>
      <c r="Q19" s="17">
        <v>29</v>
      </c>
      <c r="R19" s="505"/>
      <c r="S19" s="506"/>
      <c r="T19" s="506"/>
      <c r="U19" s="506"/>
      <c r="V19" s="189"/>
      <c r="W19" s="507"/>
      <c r="X19" s="510"/>
      <c r="Y19" s="18"/>
      <c r="Z19" s="508"/>
      <c r="AA19" s="511"/>
      <c r="AB19" s="185"/>
      <c r="AC19" s="18"/>
      <c r="AD19" s="184"/>
      <c r="AE19" s="341"/>
      <c r="AF19" s="342"/>
      <c r="AH19" s="21">
        <v>13</v>
      </c>
      <c r="AI19" s="22" t="str">
        <f t="shared" si="1"/>
        <v/>
      </c>
      <c r="AJ19" s="12" t="str">
        <f t="shared" si="2"/>
        <v/>
      </c>
      <c r="AK19" s="23">
        <v>29</v>
      </c>
      <c r="AL19" s="22" t="str">
        <f t="shared" si="3"/>
        <v/>
      </c>
      <c r="AM19" s="24" t="str">
        <f t="shared" si="4"/>
        <v/>
      </c>
      <c r="AN19" s="15">
        <f t="shared" si="5"/>
        <v>0</v>
      </c>
      <c r="AO19" s="16" t="str">
        <f t="shared" si="6"/>
        <v/>
      </c>
      <c r="AP19" s="15">
        <f t="shared" si="7"/>
        <v>0</v>
      </c>
      <c r="AQ19" s="2">
        <f t="shared" si="8"/>
        <v>2</v>
      </c>
      <c r="AR19" s="15">
        <f t="shared" si="9"/>
        <v>0</v>
      </c>
      <c r="AS19" s="16" t="str">
        <f t="shared" si="10"/>
        <v/>
      </c>
      <c r="AT19" s="15">
        <f t="shared" si="11"/>
        <v>0</v>
      </c>
      <c r="AU19" s="2">
        <f t="shared" si="12"/>
        <v>2</v>
      </c>
    </row>
    <row r="20" spans="1:47" ht="18.75" customHeight="1">
      <c r="A20" s="17">
        <v>14</v>
      </c>
      <c r="B20" s="505"/>
      <c r="C20" s="506"/>
      <c r="D20" s="506"/>
      <c r="E20" s="506"/>
      <c r="F20" s="188"/>
      <c r="G20" s="507"/>
      <c r="H20" s="510"/>
      <c r="I20" s="18"/>
      <c r="J20" s="508"/>
      <c r="K20" s="511"/>
      <c r="L20" s="185"/>
      <c r="M20" s="18"/>
      <c r="N20" s="184"/>
      <c r="O20" s="341" t="str">
        <f>IF(G20="", "", (J20-G20)-(N20-L20))</f>
        <v/>
      </c>
      <c r="P20" s="342"/>
      <c r="Q20" s="17">
        <v>30</v>
      </c>
      <c r="R20" s="505"/>
      <c r="S20" s="506"/>
      <c r="T20" s="506"/>
      <c r="U20" s="506"/>
      <c r="V20" s="189"/>
      <c r="W20" s="507"/>
      <c r="X20" s="510"/>
      <c r="Y20" s="18"/>
      <c r="Z20" s="508"/>
      <c r="AA20" s="511"/>
      <c r="AB20" s="185"/>
      <c r="AC20" s="18"/>
      <c r="AD20" s="184"/>
      <c r="AE20" s="341" t="str">
        <f>IF(W20="", "", (Z20-W20)-(AD20-AB20))</f>
        <v/>
      </c>
      <c r="AF20" s="342"/>
      <c r="AH20" s="21">
        <v>14</v>
      </c>
      <c r="AI20" s="22" t="str">
        <f t="shared" si="1"/>
        <v/>
      </c>
      <c r="AJ20" s="12" t="str">
        <f t="shared" si="2"/>
        <v/>
      </c>
      <c r="AK20" s="23">
        <v>30</v>
      </c>
      <c r="AL20" s="22" t="str">
        <f t="shared" si="3"/>
        <v/>
      </c>
      <c r="AM20" s="24" t="str">
        <f t="shared" si="4"/>
        <v/>
      </c>
      <c r="AN20" s="15">
        <f t="shared" si="5"/>
        <v>0</v>
      </c>
      <c r="AO20" s="16" t="str">
        <f t="shared" si="6"/>
        <v/>
      </c>
      <c r="AP20" s="15">
        <f t="shared" si="7"/>
        <v>0</v>
      </c>
      <c r="AQ20" s="2">
        <f t="shared" si="8"/>
        <v>2</v>
      </c>
      <c r="AR20" s="15">
        <f t="shared" si="9"/>
        <v>0</v>
      </c>
      <c r="AS20" s="16" t="str">
        <f t="shared" si="10"/>
        <v/>
      </c>
      <c r="AT20" s="15">
        <f t="shared" si="11"/>
        <v>0</v>
      </c>
      <c r="AU20" s="2">
        <f t="shared" si="12"/>
        <v>2</v>
      </c>
    </row>
    <row r="21" spans="1:47" ht="18.75" customHeight="1" thickBot="1">
      <c r="A21" s="17">
        <v>15</v>
      </c>
      <c r="B21" s="505"/>
      <c r="C21" s="506"/>
      <c r="D21" s="506"/>
      <c r="E21" s="506"/>
      <c r="F21" s="188"/>
      <c r="G21" s="507"/>
      <c r="H21" s="510"/>
      <c r="I21" s="18"/>
      <c r="J21" s="508"/>
      <c r="K21" s="511"/>
      <c r="L21" s="185"/>
      <c r="M21" s="18"/>
      <c r="N21" s="184"/>
      <c r="O21" s="341"/>
      <c r="P21" s="342"/>
      <c r="Q21" s="25">
        <v>31</v>
      </c>
      <c r="R21" s="512"/>
      <c r="S21" s="513"/>
      <c r="T21" s="513"/>
      <c r="U21" s="513"/>
      <c r="V21" s="187"/>
      <c r="W21" s="507"/>
      <c r="X21" s="510"/>
      <c r="Y21" s="18"/>
      <c r="Z21" s="508"/>
      <c r="AA21" s="511"/>
      <c r="AB21" s="185"/>
      <c r="AC21" s="18"/>
      <c r="AD21" s="184"/>
      <c r="AE21" s="357" t="str">
        <f>IF(W21="", "", (Z21-W21)-(AD21-AB21))</f>
        <v/>
      </c>
      <c r="AF21" s="358"/>
      <c r="AH21" s="21">
        <v>15</v>
      </c>
      <c r="AI21" s="22" t="str">
        <f t="shared" si="1"/>
        <v/>
      </c>
      <c r="AJ21" s="12" t="str">
        <f t="shared" si="2"/>
        <v/>
      </c>
      <c r="AK21" s="23">
        <v>31</v>
      </c>
      <c r="AL21" s="22" t="str">
        <f t="shared" si="3"/>
        <v/>
      </c>
      <c r="AM21" s="24" t="str">
        <f t="shared" si="4"/>
        <v/>
      </c>
      <c r="AN21" s="15">
        <f t="shared" si="5"/>
        <v>0</v>
      </c>
      <c r="AO21" s="16" t="str">
        <f t="shared" si="6"/>
        <v/>
      </c>
      <c r="AP21" s="15">
        <f t="shared" si="7"/>
        <v>0</v>
      </c>
      <c r="AQ21" s="2">
        <f t="shared" si="8"/>
        <v>2</v>
      </c>
      <c r="AR21" s="15">
        <f t="shared" si="9"/>
        <v>0</v>
      </c>
      <c r="AS21" s="16" t="str">
        <f t="shared" si="10"/>
        <v/>
      </c>
      <c r="AT21" s="15">
        <f t="shared" si="11"/>
        <v>0</v>
      </c>
      <c r="AU21" s="2">
        <f t="shared" si="12"/>
        <v>2</v>
      </c>
    </row>
    <row r="22" spans="1:47" ht="18.75" customHeight="1" thickBot="1">
      <c r="A22" s="26">
        <v>16</v>
      </c>
      <c r="B22" s="512"/>
      <c r="C22" s="513"/>
      <c r="D22" s="513"/>
      <c r="E22" s="513"/>
      <c r="F22" s="186"/>
      <c r="G22" s="514"/>
      <c r="H22" s="515"/>
      <c r="I22" s="27"/>
      <c r="J22" s="516"/>
      <c r="K22" s="517"/>
      <c r="L22" s="185"/>
      <c r="M22" s="18"/>
      <c r="N22" s="184"/>
      <c r="O22" s="357"/>
      <c r="P22" s="358"/>
      <c r="Q22" s="397" t="s">
        <v>12</v>
      </c>
      <c r="R22" s="300"/>
      <c r="S22" s="398"/>
      <c r="T22" s="402" t="s">
        <v>13</v>
      </c>
      <c r="U22" s="402"/>
      <c r="V22" s="402"/>
      <c r="W22" s="518">
        <v>1200</v>
      </c>
      <c r="X22" s="519"/>
      <c r="Y22" s="519"/>
      <c r="Z22" s="28" t="s">
        <v>14</v>
      </c>
      <c r="AA22" s="29" t="s">
        <v>15</v>
      </c>
      <c r="AB22" s="381">
        <f>W22*24*W23</f>
        <v>29999.999999999996</v>
      </c>
      <c r="AC22" s="381"/>
      <c r="AD22" s="381"/>
      <c r="AE22" s="383" t="s">
        <v>14</v>
      </c>
      <c r="AF22" s="384"/>
      <c r="AH22" s="30">
        <v>16</v>
      </c>
      <c r="AI22" s="31" t="str">
        <f t="shared" si="1"/>
        <v/>
      </c>
      <c r="AJ22" s="32" t="str">
        <f t="shared" si="2"/>
        <v/>
      </c>
      <c r="AK22" s="33"/>
      <c r="AL22" s="31" t="str">
        <f t="shared" si="3"/>
        <v/>
      </c>
      <c r="AM22" s="34"/>
      <c r="AN22" s="15">
        <f t="shared" si="5"/>
        <v>0</v>
      </c>
      <c r="AO22" s="16" t="str">
        <f t="shared" si="6"/>
        <v/>
      </c>
      <c r="AP22" s="15">
        <f t="shared" si="7"/>
        <v>0</v>
      </c>
      <c r="AQ22" s="2">
        <f t="shared" si="8"/>
        <v>2</v>
      </c>
      <c r="AR22" s="16"/>
      <c r="AS22" s="16"/>
      <c r="AT22" s="16"/>
    </row>
    <row r="23" spans="1:47" ht="18.75" customHeight="1" thickBot="1">
      <c r="A23" s="35" t="s">
        <v>16</v>
      </c>
      <c r="B23" s="36"/>
      <c r="C23" s="37"/>
      <c r="D23" s="38"/>
      <c r="E23" s="38"/>
      <c r="F23" s="38"/>
      <c r="G23" s="38"/>
      <c r="H23" s="38"/>
      <c r="I23" s="38"/>
      <c r="J23" s="38"/>
      <c r="K23" s="38"/>
      <c r="L23" s="38"/>
      <c r="M23" s="38"/>
      <c r="N23" s="38"/>
      <c r="O23" s="38"/>
      <c r="P23" s="39"/>
      <c r="Q23" s="399"/>
      <c r="R23" s="400"/>
      <c r="S23" s="401"/>
      <c r="T23" s="387" t="s">
        <v>17</v>
      </c>
      <c r="U23" s="387"/>
      <c r="V23" s="387"/>
      <c r="W23" s="388">
        <f>SUM(O7:P22,AE7:AF21)</f>
        <v>1.0416666666666665</v>
      </c>
      <c r="X23" s="389"/>
      <c r="Y23" s="389"/>
      <c r="Z23" s="390"/>
      <c r="AA23" s="40"/>
      <c r="AB23" s="382"/>
      <c r="AC23" s="382"/>
      <c r="AD23" s="382"/>
      <c r="AE23" s="385"/>
      <c r="AF23" s="386"/>
      <c r="AN23" s="16"/>
      <c r="AO23" s="16"/>
      <c r="AP23" s="16"/>
      <c r="AQ23" s="16"/>
      <c r="AR23" s="16"/>
      <c r="AS23" s="16"/>
      <c r="AT23" s="16"/>
    </row>
    <row r="24" spans="1:47" ht="14.25" customHeight="1">
      <c r="A24" s="41"/>
      <c r="B24" s="42"/>
      <c r="C24" s="43" t="s">
        <v>18</v>
      </c>
      <c r="D24" s="44" t="s">
        <v>137</v>
      </c>
      <c r="E24" s="183">
        <v>1</v>
      </c>
      <c r="F24" s="46"/>
      <c r="G24" s="47" t="s">
        <v>19</v>
      </c>
      <c r="H24" s="46"/>
      <c r="I24" s="46"/>
      <c r="J24" s="46"/>
      <c r="K24" s="46"/>
      <c r="L24" s="46"/>
      <c r="M24" s="46"/>
      <c r="N24" s="46"/>
      <c r="O24" s="46"/>
      <c r="P24" s="48"/>
      <c r="Q24" s="391" t="s">
        <v>136</v>
      </c>
      <c r="R24" s="392"/>
      <c r="S24" s="392"/>
      <c r="T24" s="392"/>
      <c r="U24" s="392"/>
      <c r="V24" s="392"/>
      <c r="W24" s="392"/>
      <c r="X24" s="392"/>
      <c r="Y24" s="392"/>
      <c r="Z24" s="392"/>
      <c r="AA24" s="392"/>
      <c r="AB24" s="392"/>
      <c r="AC24" s="392"/>
      <c r="AD24" s="392"/>
      <c r="AE24" s="392"/>
      <c r="AF24" s="393"/>
      <c r="AN24" s="16"/>
      <c r="AO24" s="16"/>
      <c r="AP24" s="16"/>
      <c r="AQ24" s="16"/>
      <c r="AR24" s="16"/>
      <c r="AS24" s="16"/>
      <c r="AT24" s="16"/>
    </row>
    <row r="25" spans="1:47" ht="14.25" customHeight="1">
      <c r="A25" s="41"/>
      <c r="B25" s="16"/>
      <c r="C25" s="47" t="s">
        <v>18</v>
      </c>
      <c r="D25" s="49" t="s">
        <v>135</v>
      </c>
      <c r="E25" s="182"/>
      <c r="F25" s="16"/>
      <c r="G25" s="51" t="s">
        <v>21</v>
      </c>
      <c r="H25" s="16"/>
      <c r="I25" s="52"/>
      <c r="J25" s="52"/>
      <c r="K25" s="16"/>
      <c r="L25" s="16"/>
      <c r="M25" s="16"/>
      <c r="N25" s="16"/>
      <c r="O25" s="16"/>
      <c r="P25" s="53"/>
      <c r="Q25" s="394"/>
      <c r="R25" s="395"/>
      <c r="S25" s="395"/>
      <c r="T25" s="395"/>
      <c r="U25" s="395"/>
      <c r="V25" s="395"/>
      <c r="W25" s="395"/>
      <c r="X25" s="395"/>
      <c r="Y25" s="395"/>
      <c r="Z25" s="395"/>
      <c r="AA25" s="395"/>
      <c r="AB25" s="395"/>
      <c r="AC25" s="395"/>
      <c r="AD25" s="395"/>
      <c r="AE25" s="395"/>
      <c r="AF25" s="396"/>
    </row>
    <row r="26" spans="1:47" ht="8.5" customHeight="1" thickBot="1">
      <c r="A26" s="41"/>
      <c r="B26" s="16"/>
      <c r="C26" s="47"/>
      <c r="D26" s="54"/>
      <c r="E26" s="54"/>
      <c r="F26" s="54"/>
      <c r="G26" s="54"/>
      <c r="H26" s="16"/>
      <c r="I26" s="52"/>
      <c r="J26" s="52"/>
      <c r="K26" s="16"/>
      <c r="L26" s="16"/>
      <c r="M26" s="16"/>
      <c r="N26" s="16"/>
      <c r="O26" s="16"/>
      <c r="P26" s="53"/>
      <c r="Q26" s="520" t="s">
        <v>134</v>
      </c>
      <c r="R26" s="521"/>
      <c r="S26" s="521"/>
      <c r="T26" s="521"/>
      <c r="U26" s="521"/>
      <c r="V26" s="521"/>
      <c r="W26" s="521"/>
      <c r="X26" s="521"/>
      <c r="Y26" s="521"/>
      <c r="Z26" s="521"/>
      <c r="AA26" s="521"/>
      <c r="AB26" s="521"/>
      <c r="AC26" s="521"/>
      <c r="AD26" s="521"/>
      <c r="AE26" s="521"/>
      <c r="AF26" s="522"/>
    </row>
    <row r="27" spans="1:47" ht="18.75" customHeight="1" thickBot="1">
      <c r="A27" s="41"/>
      <c r="B27" s="16"/>
      <c r="C27" s="16"/>
      <c r="D27" s="55" t="s">
        <v>22</v>
      </c>
      <c r="E27" s="55"/>
      <c r="F27" s="56" t="s">
        <v>132</v>
      </c>
      <c r="G27" s="366">
        <f>AB22</f>
        <v>29999.999999999996</v>
      </c>
      <c r="H27" s="367"/>
      <c r="I27" s="367"/>
      <c r="J27" s="367"/>
      <c r="K27" s="367"/>
      <c r="L27" s="368"/>
      <c r="M27" s="47" t="s">
        <v>133</v>
      </c>
      <c r="N27" s="47"/>
      <c r="O27" s="47"/>
      <c r="P27" s="53"/>
      <c r="Q27" s="523"/>
      <c r="R27" s="521"/>
      <c r="S27" s="521"/>
      <c r="T27" s="521"/>
      <c r="U27" s="521"/>
      <c r="V27" s="521"/>
      <c r="W27" s="521"/>
      <c r="X27" s="521"/>
      <c r="Y27" s="521"/>
      <c r="Z27" s="521"/>
      <c r="AA27" s="521"/>
      <c r="AB27" s="521"/>
      <c r="AC27" s="521"/>
      <c r="AD27" s="521"/>
      <c r="AE27" s="521"/>
      <c r="AF27" s="522"/>
      <c r="AI27" s="57"/>
    </row>
    <row r="28" spans="1:47" ht="8.5" customHeight="1" thickBot="1">
      <c r="A28" s="41"/>
      <c r="B28" s="16"/>
      <c r="C28" s="16"/>
      <c r="D28" s="55"/>
      <c r="E28" s="55"/>
      <c r="F28" s="56"/>
      <c r="G28" s="58"/>
      <c r="H28" s="58"/>
      <c r="I28" s="58"/>
      <c r="J28" s="58"/>
      <c r="K28" s="58"/>
      <c r="L28" s="58"/>
      <c r="M28" s="47"/>
      <c r="N28" s="47"/>
      <c r="O28" s="47"/>
      <c r="P28" s="53"/>
      <c r="Q28" s="523"/>
      <c r="R28" s="521"/>
      <c r="S28" s="521"/>
      <c r="T28" s="521"/>
      <c r="U28" s="521"/>
      <c r="V28" s="521"/>
      <c r="W28" s="521"/>
      <c r="X28" s="521"/>
      <c r="Y28" s="521"/>
      <c r="Z28" s="521"/>
      <c r="AA28" s="521"/>
      <c r="AB28" s="521"/>
      <c r="AC28" s="521"/>
      <c r="AD28" s="521"/>
      <c r="AE28" s="521"/>
      <c r="AF28" s="522"/>
    </row>
    <row r="29" spans="1:47" ht="18.75" customHeight="1" thickBot="1">
      <c r="A29" s="41"/>
      <c r="B29" s="16"/>
      <c r="C29" s="16"/>
      <c r="D29" s="55" t="s">
        <v>25</v>
      </c>
      <c r="E29" s="55"/>
      <c r="F29" s="56" t="s">
        <v>132</v>
      </c>
      <c r="G29" s="369">
        <v>727</v>
      </c>
      <c r="H29" s="370"/>
      <c r="I29" s="370"/>
      <c r="J29" s="370"/>
      <c r="K29" s="370"/>
      <c r="L29" s="371"/>
      <c r="M29" s="47" t="s">
        <v>26</v>
      </c>
      <c r="N29" s="47"/>
      <c r="O29" s="47"/>
      <c r="P29" s="53"/>
      <c r="Q29" s="523"/>
      <c r="R29" s="521"/>
      <c r="S29" s="521"/>
      <c r="T29" s="521"/>
      <c r="U29" s="521"/>
      <c r="V29" s="521"/>
      <c r="W29" s="521"/>
      <c r="X29" s="521"/>
      <c r="Y29" s="521"/>
      <c r="Z29" s="521"/>
      <c r="AA29" s="521"/>
      <c r="AB29" s="521"/>
      <c r="AC29" s="521"/>
      <c r="AD29" s="521"/>
      <c r="AE29" s="521"/>
      <c r="AF29" s="522"/>
    </row>
    <row r="30" spans="1:47" ht="8.5" customHeight="1" thickBot="1">
      <c r="A30" s="41"/>
      <c r="B30" s="16"/>
      <c r="Q30" s="523"/>
      <c r="R30" s="521"/>
      <c r="S30" s="521"/>
      <c r="T30" s="521"/>
      <c r="U30" s="521"/>
      <c r="V30" s="521"/>
      <c r="W30" s="521"/>
      <c r="X30" s="521"/>
      <c r="Y30" s="521"/>
      <c r="Z30" s="521"/>
      <c r="AA30" s="521"/>
      <c r="AB30" s="521"/>
      <c r="AC30" s="521"/>
      <c r="AD30" s="521"/>
      <c r="AE30" s="521"/>
      <c r="AF30" s="522"/>
    </row>
    <row r="31" spans="1:47" ht="18.75" customHeight="1" thickBot="1">
      <c r="A31" s="41"/>
      <c r="B31" s="16"/>
      <c r="D31" s="59" t="s">
        <v>27</v>
      </c>
      <c r="E31" s="60"/>
      <c r="F31" s="61"/>
      <c r="G31" s="366">
        <f>G27-G29</f>
        <v>29272.999999999996</v>
      </c>
      <c r="H31" s="370"/>
      <c r="I31" s="370"/>
      <c r="J31" s="370"/>
      <c r="K31" s="370"/>
      <c r="L31" s="371"/>
      <c r="M31" s="51" t="s">
        <v>131</v>
      </c>
      <c r="N31" s="51"/>
      <c r="O31" s="51"/>
      <c r="P31" s="53"/>
      <c r="Q31" s="523"/>
      <c r="R31" s="521"/>
      <c r="S31" s="521"/>
      <c r="T31" s="521"/>
      <c r="U31" s="521"/>
      <c r="V31" s="521"/>
      <c r="W31" s="521"/>
      <c r="X31" s="521"/>
      <c r="Y31" s="521"/>
      <c r="Z31" s="521"/>
      <c r="AA31" s="521"/>
      <c r="AB31" s="521"/>
      <c r="AC31" s="521"/>
      <c r="AD31" s="521"/>
      <c r="AE31" s="521"/>
      <c r="AF31" s="522"/>
    </row>
    <row r="32" spans="1:47" ht="8.5" customHeight="1" thickBot="1">
      <c r="A32" s="62"/>
      <c r="B32" s="63"/>
      <c r="C32" s="63"/>
      <c r="D32" s="63"/>
      <c r="E32" s="63"/>
      <c r="F32" s="64"/>
      <c r="G32" s="63"/>
      <c r="H32" s="63"/>
      <c r="I32" s="65"/>
      <c r="J32" s="65"/>
      <c r="K32" s="63"/>
      <c r="L32" s="63"/>
      <c r="M32" s="63"/>
      <c r="N32" s="63"/>
      <c r="O32" s="63"/>
      <c r="P32" s="66"/>
      <c r="Q32" s="524"/>
      <c r="R32" s="525"/>
      <c r="S32" s="525"/>
      <c r="T32" s="525"/>
      <c r="U32" s="525"/>
      <c r="V32" s="525"/>
      <c r="W32" s="525"/>
      <c r="X32" s="525"/>
      <c r="Y32" s="525"/>
      <c r="Z32" s="525"/>
      <c r="AA32" s="525"/>
      <c r="AB32" s="525"/>
      <c r="AC32" s="525"/>
      <c r="AD32" s="525"/>
      <c r="AE32" s="525"/>
      <c r="AF32" s="526"/>
    </row>
    <row r="33" spans="1:32" ht="8.5" customHeight="1">
      <c r="I33" s="2"/>
      <c r="J33" s="2"/>
    </row>
    <row r="34" spans="1:32" ht="21.25" customHeight="1">
      <c r="A34" s="315" t="s">
        <v>29</v>
      </c>
      <c r="B34" s="372"/>
      <c r="C34" s="372"/>
      <c r="D34" s="372"/>
      <c r="E34" s="372"/>
      <c r="F34" s="372"/>
      <c r="G34" s="372"/>
      <c r="H34" s="372"/>
      <c r="I34" s="372"/>
      <c r="J34" s="372"/>
      <c r="K34" s="372"/>
      <c r="L34" s="372"/>
      <c r="M34" s="372"/>
      <c r="N34" s="372"/>
      <c r="O34" s="372"/>
      <c r="P34" s="372"/>
      <c r="Q34" s="372"/>
      <c r="R34" s="372"/>
      <c r="S34" s="372"/>
      <c r="T34" s="372"/>
      <c r="U34" s="372"/>
      <c r="V34" s="372"/>
      <c r="W34" s="372"/>
      <c r="X34" s="372"/>
      <c r="Y34" s="372"/>
      <c r="Z34" s="372"/>
      <c r="AA34" s="372"/>
      <c r="AB34" s="372"/>
      <c r="AC34" s="372"/>
      <c r="AD34" s="372"/>
      <c r="AE34" s="372"/>
      <c r="AF34" s="372"/>
    </row>
    <row r="35" spans="1:32" ht="9" customHeight="1" thickBot="1"/>
    <row r="36" spans="1:32" ht="13.5" thickBot="1">
      <c r="A36" s="373" t="s">
        <v>30</v>
      </c>
      <c r="B36" s="374"/>
      <c r="C36" s="374"/>
      <c r="D36" s="374"/>
      <c r="E36" s="374"/>
      <c r="F36" s="374"/>
      <c r="G36" s="374"/>
      <c r="H36" s="375" t="s">
        <v>31</v>
      </c>
      <c r="I36" s="376"/>
      <c r="J36" s="376"/>
      <c r="K36" s="376"/>
      <c r="L36" s="376"/>
      <c r="M36" s="376"/>
      <c r="N36" s="376"/>
      <c r="O36" s="376"/>
      <c r="P36" s="376"/>
      <c r="Q36" s="376"/>
      <c r="R36" s="376"/>
      <c r="S36" s="376"/>
      <c r="T36" s="376"/>
      <c r="U36" s="376"/>
      <c r="V36" s="376"/>
      <c r="W36" s="376"/>
      <c r="X36" s="376"/>
      <c r="Y36" s="376"/>
      <c r="Z36" s="377"/>
      <c r="AA36" s="374" t="s">
        <v>32</v>
      </c>
      <c r="AB36" s="374"/>
      <c r="AC36" s="374"/>
      <c r="AD36" s="374"/>
      <c r="AE36" s="374"/>
      <c r="AF36" s="378"/>
    </row>
    <row r="37" spans="1:32" ht="13.5" thickTop="1">
      <c r="A37" s="527" t="s">
        <v>130</v>
      </c>
      <c r="B37" s="528"/>
      <c r="C37" s="528"/>
      <c r="D37" s="528"/>
      <c r="E37" s="528"/>
      <c r="F37" s="528"/>
      <c r="G37" s="529"/>
      <c r="H37" s="530" t="s">
        <v>129</v>
      </c>
      <c r="I37" s="531"/>
      <c r="J37" s="531"/>
      <c r="K37" s="531"/>
      <c r="L37" s="531"/>
      <c r="M37" s="531"/>
      <c r="N37" s="531"/>
      <c r="O37" s="531"/>
      <c r="P37" s="531"/>
      <c r="Q37" s="531"/>
      <c r="R37" s="531"/>
      <c r="S37" s="531"/>
      <c r="T37" s="531"/>
      <c r="U37" s="531"/>
      <c r="V37" s="531"/>
      <c r="W37" s="531"/>
      <c r="X37" s="531"/>
      <c r="Y37" s="531"/>
      <c r="Z37" s="532"/>
      <c r="AA37" s="533">
        <v>660</v>
      </c>
      <c r="AB37" s="534"/>
      <c r="AC37" s="534"/>
      <c r="AD37" s="534"/>
      <c r="AE37" s="534"/>
      <c r="AF37" s="535"/>
    </row>
    <row r="38" spans="1:32">
      <c r="A38" s="536" t="s">
        <v>128</v>
      </c>
      <c r="B38" s="537"/>
      <c r="C38" s="537"/>
      <c r="D38" s="537"/>
      <c r="E38" s="537"/>
      <c r="F38" s="537"/>
      <c r="G38" s="538"/>
      <c r="H38" s="539" t="s">
        <v>127</v>
      </c>
      <c r="I38" s="540"/>
      <c r="J38" s="540"/>
      <c r="K38" s="540"/>
      <c r="L38" s="540"/>
      <c r="M38" s="540"/>
      <c r="N38" s="540"/>
      <c r="O38" s="540"/>
      <c r="P38" s="540"/>
      <c r="Q38" s="540"/>
      <c r="R38" s="540"/>
      <c r="S38" s="540"/>
      <c r="T38" s="540"/>
      <c r="U38" s="540"/>
      <c r="V38" s="540"/>
      <c r="W38" s="540"/>
      <c r="X38" s="540"/>
      <c r="Y38" s="540"/>
      <c r="Z38" s="541"/>
      <c r="AA38" s="542">
        <v>640</v>
      </c>
      <c r="AB38" s="543"/>
      <c r="AC38" s="543"/>
      <c r="AD38" s="543"/>
      <c r="AE38" s="543"/>
      <c r="AF38" s="544"/>
    </row>
    <row r="39" spans="1:32">
      <c r="A39" s="536"/>
      <c r="B39" s="537"/>
      <c r="C39" s="537"/>
      <c r="D39" s="537"/>
      <c r="E39" s="537"/>
      <c r="F39" s="537"/>
      <c r="G39" s="538"/>
      <c r="H39" s="539"/>
      <c r="I39" s="540"/>
      <c r="J39" s="540"/>
      <c r="K39" s="540"/>
      <c r="L39" s="540"/>
      <c r="M39" s="540"/>
      <c r="N39" s="540"/>
      <c r="O39" s="540"/>
      <c r="P39" s="540"/>
      <c r="Q39" s="540"/>
      <c r="R39" s="540"/>
      <c r="S39" s="540"/>
      <c r="T39" s="540"/>
      <c r="U39" s="540"/>
      <c r="V39" s="540"/>
      <c r="W39" s="540"/>
      <c r="X39" s="540"/>
      <c r="Y39" s="540"/>
      <c r="Z39" s="541"/>
      <c r="AA39" s="542"/>
      <c r="AB39" s="543"/>
      <c r="AC39" s="543"/>
      <c r="AD39" s="543"/>
      <c r="AE39" s="543"/>
      <c r="AF39" s="544"/>
    </row>
    <row r="40" spans="1:32" ht="13.5" thickBot="1">
      <c r="A40" s="545"/>
      <c r="B40" s="546"/>
      <c r="C40" s="546"/>
      <c r="D40" s="546"/>
      <c r="E40" s="546"/>
      <c r="F40" s="546"/>
      <c r="G40" s="547"/>
      <c r="H40" s="548"/>
      <c r="I40" s="549"/>
      <c r="J40" s="549"/>
      <c r="K40" s="549"/>
      <c r="L40" s="549"/>
      <c r="M40" s="549"/>
      <c r="N40" s="549"/>
      <c r="O40" s="549"/>
      <c r="P40" s="549"/>
      <c r="Q40" s="549"/>
      <c r="R40" s="549"/>
      <c r="S40" s="549"/>
      <c r="T40" s="549"/>
      <c r="U40" s="549"/>
      <c r="V40" s="549"/>
      <c r="W40" s="549"/>
      <c r="X40" s="549"/>
      <c r="Y40" s="549"/>
      <c r="Z40" s="550"/>
      <c r="AA40" s="551"/>
      <c r="AB40" s="552"/>
      <c r="AC40" s="552"/>
      <c r="AD40" s="552"/>
      <c r="AE40" s="552"/>
      <c r="AF40" s="553"/>
    </row>
    <row r="41" spans="1:32" ht="15" customHeight="1" thickBot="1">
      <c r="B41" s="437" t="s">
        <v>33</v>
      </c>
      <c r="C41" s="437"/>
      <c r="D41" s="437"/>
      <c r="E41" s="437"/>
      <c r="F41" s="437"/>
      <c r="G41" s="437"/>
      <c r="H41" s="437"/>
      <c r="I41" s="437"/>
      <c r="J41" s="437"/>
      <c r="K41" s="437"/>
      <c r="L41" s="437"/>
      <c r="M41" s="437"/>
      <c r="N41" s="437"/>
      <c r="O41" s="437"/>
      <c r="P41" s="437"/>
      <c r="Q41" s="437"/>
      <c r="R41" s="437"/>
      <c r="S41" s="437"/>
      <c r="T41" s="437"/>
      <c r="U41" s="437"/>
      <c r="V41" s="437"/>
      <c r="W41" s="437"/>
      <c r="X41" s="437"/>
      <c r="Z41" s="67" t="s">
        <v>126</v>
      </c>
      <c r="AA41" s="438">
        <f>SUM(AA37:AF40)</f>
        <v>1300</v>
      </c>
      <c r="AB41" s="439"/>
      <c r="AC41" s="439"/>
      <c r="AD41" s="439"/>
      <c r="AE41" s="439"/>
      <c r="AF41" s="440"/>
    </row>
    <row r="42" spans="1:32" ht="13.5" thickBot="1">
      <c r="B42" s="441" t="s">
        <v>186</v>
      </c>
      <c r="C42" s="441"/>
      <c r="D42" s="441"/>
      <c r="E42" s="441"/>
      <c r="F42" s="441"/>
      <c r="G42" s="441"/>
      <c r="H42" s="441"/>
      <c r="I42" s="441"/>
      <c r="J42" s="441"/>
      <c r="K42" s="441"/>
      <c r="L42" s="441"/>
      <c r="M42" s="441"/>
      <c r="N42" s="441"/>
      <c r="O42" s="441"/>
      <c r="P42" s="441"/>
      <c r="Q42" s="441"/>
      <c r="R42" s="441"/>
      <c r="S42" s="441"/>
      <c r="T42" s="441"/>
      <c r="U42" s="441"/>
      <c r="V42" s="441"/>
      <c r="W42" s="441"/>
      <c r="X42" s="441"/>
    </row>
    <row r="43" spans="1:32" ht="13.5" thickBot="1">
      <c r="Z43" s="67" t="s">
        <v>35</v>
      </c>
      <c r="AA43" s="442">
        <f>COUNTA(G7:H22,W7:X21)</f>
        <v>6</v>
      </c>
      <c r="AB43" s="443"/>
      <c r="AC43" s="443"/>
      <c r="AD43" s="443"/>
      <c r="AE43" s="443"/>
      <c r="AF43" s="444"/>
    </row>
    <row r="44" spans="1:32" ht="13.5" thickBot="1"/>
    <row r="45" spans="1:32" ht="26.5" customHeight="1" thickBot="1">
      <c r="Z45" s="67" t="s">
        <v>36</v>
      </c>
      <c r="AA45" s="445">
        <f>AA43*AA41</f>
        <v>7800</v>
      </c>
      <c r="AB45" s="446"/>
      <c r="AC45" s="446"/>
      <c r="AD45" s="446"/>
      <c r="AE45" s="446"/>
      <c r="AF45" s="447"/>
    </row>
    <row r="46" spans="1:32" ht="9" customHeight="1"/>
    <row r="47" spans="1:32" ht="6" customHeight="1" thickBot="1"/>
    <row r="48" spans="1:32" ht="16.5" customHeight="1">
      <c r="A48" s="448" t="s">
        <v>192</v>
      </c>
      <c r="B48" s="449"/>
      <c r="C48" s="449"/>
      <c r="D48" s="449"/>
      <c r="E48" s="449"/>
      <c r="F48" s="449"/>
      <c r="G48" s="449"/>
      <c r="H48" s="449"/>
      <c r="I48" s="449"/>
      <c r="J48" s="449"/>
      <c r="K48" s="449"/>
      <c r="L48" s="449"/>
      <c r="M48" s="449"/>
      <c r="N48" s="449"/>
      <c r="O48" s="449"/>
      <c r="P48" s="450"/>
      <c r="Q48" s="454" t="s">
        <v>125</v>
      </c>
      <c r="R48" s="392"/>
      <c r="S48" s="68"/>
      <c r="T48" s="69"/>
      <c r="U48" s="69"/>
      <c r="V48" s="69"/>
      <c r="W48" s="69"/>
      <c r="X48" s="69"/>
      <c r="Y48" s="70"/>
      <c r="Z48" s="70"/>
      <c r="AA48" s="69"/>
      <c r="AB48" s="69"/>
      <c r="AC48" s="69"/>
      <c r="AD48" s="69"/>
      <c r="AE48" s="69"/>
      <c r="AF48" s="71"/>
    </row>
    <row r="49" spans="1:32" ht="15.75" customHeight="1">
      <c r="A49" s="451"/>
      <c r="B49" s="452"/>
      <c r="C49" s="452"/>
      <c r="D49" s="452"/>
      <c r="E49" s="452"/>
      <c r="F49" s="452"/>
      <c r="G49" s="452"/>
      <c r="H49" s="452"/>
      <c r="I49" s="452"/>
      <c r="J49" s="452"/>
      <c r="K49" s="452"/>
      <c r="L49" s="452"/>
      <c r="M49" s="452"/>
      <c r="N49" s="452"/>
      <c r="O49" s="452"/>
      <c r="P49" s="453"/>
      <c r="Q49" s="394"/>
      <c r="R49" s="455"/>
      <c r="S49" s="72"/>
      <c r="T49" s="73"/>
      <c r="U49" s="73"/>
      <c r="V49" s="73"/>
      <c r="W49" s="73"/>
      <c r="X49" s="73"/>
      <c r="Y49" s="74"/>
      <c r="Z49" s="74"/>
      <c r="AA49" s="73"/>
      <c r="AB49" s="73"/>
      <c r="AC49" s="73"/>
      <c r="AD49" s="73"/>
      <c r="AE49" s="73"/>
      <c r="AF49" s="75"/>
    </row>
    <row r="50" spans="1:32" ht="18" customHeight="1">
      <c r="A50" s="76"/>
      <c r="B50" s="77"/>
      <c r="C50" s="77"/>
      <c r="D50" s="77"/>
      <c r="E50" s="77"/>
      <c r="F50" s="77"/>
      <c r="G50" s="77"/>
      <c r="H50" s="77"/>
      <c r="I50" s="554" t="s">
        <v>185</v>
      </c>
      <c r="J50" s="555"/>
      <c r="K50" s="78" t="s">
        <v>38</v>
      </c>
      <c r="L50" s="258">
        <v>1</v>
      </c>
      <c r="M50" s="78" t="s">
        <v>39</v>
      </c>
      <c r="N50" s="258">
        <v>30</v>
      </c>
      <c r="O50" s="79" t="s">
        <v>5</v>
      </c>
      <c r="P50" s="268"/>
      <c r="Q50" s="80"/>
      <c r="R50" s="81" t="s">
        <v>40</v>
      </c>
      <c r="S50" s="73"/>
      <c r="T50" s="73"/>
      <c r="U50" s="81" t="s">
        <v>188</v>
      </c>
      <c r="V50" s="81" t="s">
        <v>41</v>
      </c>
      <c r="W50" s="73"/>
      <c r="X50" s="73"/>
      <c r="Y50" s="74"/>
      <c r="Z50" s="74"/>
      <c r="AA50" s="81" t="s">
        <v>124</v>
      </c>
      <c r="AB50" s="73"/>
      <c r="AC50" s="73"/>
      <c r="AD50" s="81" t="s">
        <v>123</v>
      </c>
      <c r="AE50" s="73"/>
      <c r="AF50" s="75"/>
    </row>
    <row r="51" spans="1:32" ht="18" customHeight="1">
      <c r="A51" s="76"/>
      <c r="B51" s="82" t="s">
        <v>42</v>
      </c>
      <c r="C51" s="52" t="s">
        <v>122</v>
      </c>
      <c r="D51" s="556">
        <v>111</v>
      </c>
      <c r="E51" s="556"/>
      <c r="F51" s="253"/>
      <c r="G51" s="77" t="s">
        <v>108</v>
      </c>
      <c r="H51" s="556">
        <v>1111</v>
      </c>
      <c r="I51" s="556"/>
      <c r="J51" s="84"/>
      <c r="K51" s="78"/>
      <c r="L51" s="85"/>
      <c r="M51" s="85"/>
      <c r="N51" s="78"/>
      <c r="O51" s="85"/>
      <c r="P51" s="269"/>
      <c r="Q51" s="86" t="s">
        <v>121</v>
      </c>
      <c r="R51" s="81" t="s">
        <v>120</v>
      </c>
      <c r="S51" s="557"/>
      <c r="T51" s="557"/>
      <c r="U51" s="87" t="s">
        <v>119</v>
      </c>
      <c r="V51" s="81"/>
      <c r="W51" s="73"/>
      <c r="X51" s="81" t="s">
        <v>118</v>
      </c>
      <c r="Y51" s="88"/>
      <c r="Z51" s="89"/>
      <c r="AA51" s="81"/>
      <c r="AB51" s="90" t="s">
        <v>117</v>
      </c>
      <c r="AD51" s="90"/>
      <c r="AF51" s="91"/>
    </row>
    <row r="52" spans="1:32" ht="18" customHeight="1">
      <c r="A52" s="76"/>
      <c r="B52" s="434" t="s">
        <v>116</v>
      </c>
      <c r="C52" s="434"/>
      <c r="D52" s="434"/>
      <c r="E52" s="434"/>
      <c r="F52" s="434"/>
      <c r="G52" s="434"/>
      <c r="H52" s="434"/>
      <c r="I52" s="434"/>
      <c r="J52" s="434"/>
      <c r="K52" s="434"/>
      <c r="L52" s="434"/>
      <c r="M52" s="434"/>
      <c r="N52" s="434"/>
      <c r="O52" s="434"/>
      <c r="P52" s="92"/>
      <c r="Q52" s="93" t="s">
        <v>115</v>
      </c>
      <c r="R52" s="51" t="s">
        <v>47</v>
      </c>
      <c r="S52" s="51"/>
      <c r="T52" s="51" t="s">
        <v>48</v>
      </c>
      <c r="U52" s="16"/>
      <c r="V52" s="51"/>
      <c r="W52" s="51"/>
      <c r="X52" s="51" t="s">
        <v>49</v>
      </c>
      <c r="Y52" s="52"/>
      <c r="Z52" s="51"/>
      <c r="AA52" s="94"/>
      <c r="AB52" s="94" t="s">
        <v>114</v>
      </c>
      <c r="AC52" s="95" t="s">
        <v>113</v>
      </c>
      <c r="AD52" s="559"/>
      <c r="AE52" s="559"/>
      <c r="AF52" s="96" t="s">
        <v>112</v>
      </c>
    </row>
    <row r="53" spans="1:32" ht="7.5" customHeight="1" thickBot="1">
      <c r="A53" s="76"/>
      <c r="B53" s="558"/>
      <c r="C53" s="558"/>
      <c r="D53" s="558"/>
      <c r="E53" s="558"/>
      <c r="F53" s="558"/>
      <c r="G53" s="558"/>
      <c r="H53" s="558"/>
      <c r="I53" s="558"/>
      <c r="J53" s="558"/>
      <c r="K53" s="558"/>
      <c r="L53" s="558"/>
      <c r="M53" s="558"/>
      <c r="N53" s="558"/>
      <c r="O53" s="558"/>
      <c r="P53" s="92"/>
      <c r="Q53" s="62"/>
      <c r="R53" s="63"/>
      <c r="S53" s="63"/>
      <c r="T53" s="97"/>
      <c r="U53" s="97"/>
      <c r="V53" s="97"/>
      <c r="W53" s="97"/>
      <c r="X53" s="97"/>
      <c r="Y53" s="97"/>
      <c r="Z53" s="97"/>
      <c r="AA53" s="97"/>
      <c r="AB53" s="97"/>
      <c r="AC53" s="97"/>
      <c r="AD53" s="97"/>
      <c r="AE53" s="97"/>
      <c r="AF53" s="98"/>
    </row>
    <row r="54" spans="1:32">
      <c r="A54" s="41"/>
      <c r="B54" s="16"/>
      <c r="C54" s="16"/>
      <c r="D54" s="16" t="s">
        <v>111</v>
      </c>
      <c r="E54" s="560" t="s">
        <v>110</v>
      </c>
      <c r="F54" s="561"/>
      <c r="G54" s="561"/>
      <c r="H54" s="99" t="s">
        <v>108</v>
      </c>
      <c r="I54" s="474" t="s">
        <v>109</v>
      </c>
      <c r="J54" s="474"/>
      <c r="K54" s="99" t="s">
        <v>108</v>
      </c>
      <c r="L54" s="562" t="s">
        <v>107</v>
      </c>
      <c r="M54" s="562"/>
      <c r="N54" s="100"/>
      <c r="O54" s="563"/>
      <c r="P54" s="564"/>
      <c r="Q54" s="41"/>
      <c r="R54" s="16"/>
      <c r="S54" s="16"/>
      <c r="T54" s="101"/>
      <c r="U54" s="101"/>
      <c r="V54" s="101"/>
      <c r="W54" s="101"/>
      <c r="X54" s="101"/>
      <c r="Y54" s="101"/>
      <c r="Z54" s="101"/>
      <c r="AA54" s="101"/>
      <c r="AB54" s="101"/>
      <c r="AC54" s="101"/>
      <c r="AD54" s="101"/>
      <c r="AE54" s="101"/>
      <c r="AF54" s="102"/>
    </row>
    <row r="55" spans="1:32">
      <c r="A55" s="41"/>
      <c r="B55" s="16"/>
      <c r="C55" s="16"/>
      <c r="D55" s="16"/>
      <c r="E55" s="266"/>
      <c r="F55" s="267"/>
      <c r="G55" s="267"/>
      <c r="H55" s="262"/>
      <c r="I55" s="260"/>
      <c r="J55" s="260"/>
      <c r="K55" s="99"/>
      <c r="L55" s="276"/>
      <c r="M55" s="276"/>
      <c r="N55" s="265"/>
      <c r="O55" s="277" t="s">
        <v>196</v>
      </c>
      <c r="P55" s="270"/>
      <c r="Q55" s="41"/>
      <c r="R55" s="105" t="s">
        <v>56</v>
      </c>
      <c r="S55" s="16"/>
      <c r="T55" s="101"/>
      <c r="U55" s="101"/>
      <c r="V55" s="101"/>
      <c r="W55" s="101"/>
      <c r="X55" s="101"/>
      <c r="Y55" s="101"/>
      <c r="Z55" s="101"/>
      <c r="AA55" s="101"/>
      <c r="AB55" s="101"/>
      <c r="AC55" s="101"/>
      <c r="AD55" s="101"/>
      <c r="AE55" s="101"/>
      <c r="AF55" s="102"/>
    </row>
    <row r="56" spans="1:32" ht="14.25" customHeight="1">
      <c r="A56" s="41"/>
      <c r="B56" s="103" t="s">
        <v>106</v>
      </c>
      <c r="C56" s="103"/>
      <c r="D56" s="181"/>
      <c r="E56" s="565" t="s">
        <v>105</v>
      </c>
      <c r="F56" s="566"/>
      <c r="G56" s="566"/>
      <c r="H56" s="566"/>
      <c r="I56" s="566"/>
      <c r="J56" s="566"/>
      <c r="K56" s="180"/>
      <c r="L56" s="255"/>
      <c r="M56" s="255"/>
      <c r="N56" s="255"/>
      <c r="O56" s="479" t="s">
        <v>55</v>
      </c>
      <c r="P56" s="107"/>
      <c r="Q56" s="41"/>
      <c r="R56" s="16"/>
      <c r="S56" s="51" t="s">
        <v>57</v>
      </c>
      <c r="T56" s="16"/>
      <c r="U56" s="51"/>
      <c r="V56" s="16"/>
      <c r="W56" s="16"/>
      <c r="X56" s="101"/>
      <c r="Y56" s="101"/>
      <c r="Z56" s="101"/>
      <c r="AA56" s="456" t="s">
        <v>196</v>
      </c>
      <c r="AB56" s="456"/>
      <c r="AC56" s="456"/>
      <c r="AD56" s="456"/>
      <c r="AE56" s="456"/>
      <c r="AF56" s="102"/>
    </row>
    <row r="57" spans="1:32" ht="14.25" customHeight="1">
      <c r="A57" s="41"/>
      <c r="B57" s="103"/>
      <c r="C57" s="103"/>
      <c r="D57" s="254"/>
      <c r="E57" s="567" t="s">
        <v>104</v>
      </c>
      <c r="F57" s="568"/>
      <c r="G57" s="568"/>
      <c r="H57" s="568"/>
      <c r="I57" s="568"/>
      <c r="J57" s="568"/>
      <c r="K57" s="568"/>
      <c r="L57" s="568"/>
      <c r="M57" s="255"/>
      <c r="N57" s="255"/>
      <c r="O57" s="479"/>
      <c r="P57" s="107"/>
      <c r="Q57" s="41"/>
      <c r="R57" s="16"/>
      <c r="S57" s="108"/>
      <c r="T57" s="108"/>
      <c r="U57" s="570" t="s">
        <v>103</v>
      </c>
      <c r="V57" s="571"/>
      <c r="W57" s="571"/>
      <c r="X57" s="571"/>
      <c r="Y57" s="571"/>
      <c r="Z57" s="571"/>
      <c r="AA57" s="571"/>
      <c r="AB57" s="571"/>
      <c r="AC57" s="108"/>
      <c r="AD57" s="108"/>
      <c r="AE57" s="461" t="s">
        <v>55</v>
      </c>
      <c r="AF57" s="53"/>
    </row>
    <row r="58" spans="1:32" ht="14.25" customHeight="1">
      <c r="A58" s="41"/>
      <c r="B58" s="106" t="s">
        <v>195</v>
      </c>
      <c r="C58" s="106"/>
      <c r="D58" s="179"/>
      <c r="E58" s="569"/>
      <c r="F58" s="569"/>
      <c r="G58" s="569"/>
      <c r="H58" s="569"/>
      <c r="I58" s="569"/>
      <c r="J58" s="569"/>
      <c r="K58" s="569"/>
      <c r="L58" s="569"/>
      <c r="M58" s="256"/>
      <c r="N58" s="256"/>
      <c r="O58" s="480"/>
      <c r="P58" s="107"/>
      <c r="Q58" s="41"/>
      <c r="R58" s="16"/>
      <c r="S58" s="116"/>
      <c r="T58" s="116"/>
      <c r="U58" s="572"/>
      <c r="V58" s="572"/>
      <c r="W58" s="572"/>
      <c r="X58" s="572"/>
      <c r="Y58" s="572"/>
      <c r="Z58" s="572"/>
      <c r="AA58" s="572"/>
      <c r="AB58" s="572"/>
      <c r="AC58" s="116"/>
      <c r="AD58" s="116"/>
      <c r="AE58" s="462"/>
      <c r="AF58" s="117"/>
    </row>
    <row r="59" spans="1:32" ht="18.75" customHeight="1" thickBot="1">
      <c r="A59" s="109"/>
      <c r="B59" s="110"/>
      <c r="C59" s="111" t="s">
        <v>58</v>
      </c>
      <c r="D59" s="463" t="s">
        <v>184</v>
      </c>
      <c r="E59" s="463"/>
      <c r="F59" s="112" t="s">
        <v>38</v>
      </c>
      <c r="G59" s="110" t="s">
        <v>38</v>
      </c>
      <c r="H59" s="113" t="s">
        <v>102</v>
      </c>
      <c r="I59" s="110" t="s">
        <v>39</v>
      </c>
      <c r="J59" s="114" t="s">
        <v>101</v>
      </c>
      <c r="K59" s="115" t="s">
        <v>59</v>
      </c>
      <c r="L59" s="111" t="s">
        <v>100</v>
      </c>
      <c r="M59" s="111"/>
      <c r="N59" s="115" t="s">
        <v>61</v>
      </c>
      <c r="O59" s="115" t="s">
        <v>62</v>
      </c>
      <c r="P59" s="53"/>
      <c r="Q59" s="41"/>
      <c r="R59" s="63"/>
      <c r="S59" s="63"/>
      <c r="T59" s="120"/>
      <c r="U59" s="64"/>
      <c r="V59" s="16"/>
      <c r="W59" s="16"/>
      <c r="X59" s="16"/>
      <c r="Y59" s="52"/>
      <c r="Z59" s="52"/>
      <c r="AA59" s="16"/>
      <c r="AB59" s="16"/>
      <c r="AC59" s="16"/>
      <c r="AD59" s="16"/>
      <c r="AE59" s="16"/>
      <c r="AF59" s="53"/>
    </row>
    <row r="60" spans="1:32" ht="16.5" customHeight="1">
      <c r="A60" s="41"/>
      <c r="B60" s="587" t="s">
        <v>202</v>
      </c>
      <c r="C60" s="588"/>
      <c r="D60" s="577" t="s">
        <v>99</v>
      </c>
      <c r="E60" s="578"/>
      <c r="F60" s="578"/>
      <c r="G60" s="578"/>
      <c r="H60" s="578"/>
      <c r="I60" s="578"/>
      <c r="J60" s="578"/>
      <c r="K60" s="578"/>
      <c r="L60" s="578"/>
      <c r="M60" s="578"/>
      <c r="N60" s="578"/>
      <c r="O60" s="578"/>
      <c r="P60" s="257"/>
      <c r="Q60" s="121" t="s">
        <v>63</v>
      </c>
      <c r="R60" s="16"/>
      <c r="S60" s="16"/>
      <c r="T60" s="36"/>
      <c r="U60" s="16"/>
      <c r="V60" s="36"/>
      <c r="W60" s="36"/>
      <c r="X60" s="36"/>
      <c r="Y60" s="278"/>
      <c r="Z60" s="278"/>
      <c r="AA60" s="36"/>
      <c r="AB60" s="36"/>
      <c r="AC60" s="36"/>
      <c r="AD60" s="36"/>
      <c r="AE60" s="36"/>
      <c r="AF60" s="123"/>
    </row>
    <row r="61" spans="1:32" ht="16.5" customHeight="1">
      <c r="A61" s="41"/>
      <c r="B61" s="589"/>
      <c r="C61" s="589"/>
      <c r="D61" s="579" t="s">
        <v>190</v>
      </c>
      <c r="E61" s="580"/>
      <c r="F61" s="580"/>
      <c r="G61" s="580"/>
      <c r="H61" s="580"/>
      <c r="I61" s="580"/>
      <c r="J61" s="580"/>
      <c r="K61" s="580"/>
      <c r="L61" s="580"/>
      <c r="M61" s="580"/>
      <c r="N61" s="580"/>
      <c r="O61" s="580"/>
      <c r="P61" s="257"/>
      <c r="Q61" s="126" t="s">
        <v>64</v>
      </c>
      <c r="R61" s="469" t="s">
        <v>65</v>
      </c>
      <c r="S61" s="470"/>
      <c r="T61" s="470"/>
      <c r="U61" s="470"/>
      <c r="V61" s="470"/>
      <c r="W61" s="470"/>
      <c r="X61" s="470"/>
      <c r="Y61" s="470"/>
      <c r="Z61" s="470"/>
      <c r="AA61" s="470"/>
      <c r="AB61" s="470"/>
      <c r="AC61" s="470"/>
      <c r="AD61" s="470"/>
      <c r="AE61" s="470"/>
      <c r="AF61" s="471"/>
    </row>
    <row r="62" spans="1:32" ht="16.5" customHeight="1">
      <c r="A62" s="41"/>
      <c r="B62" s="42"/>
      <c r="C62" s="118"/>
      <c r="D62" s="124"/>
      <c r="E62" s="124"/>
      <c r="F62" s="124"/>
      <c r="G62" s="124"/>
      <c r="H62" s="124"/>
      <c r="I62" s="124"/>
      <c r="J62" s="124"/>
      <c r="K62" s="124"/>
      <c r="L62" s="124"/>
      <c r="M62" s="124"/>
      <c r="N62" s="124"/>
      <c r="O62" s="124"/>
      <c r="P62" s="271"/>
      <c r="Q62" s="126" t="s">
        <v>67</v>
      </c>
      <c r="R62" s="469" t="s">
        <v>68</v>
      </c>
      <c r="S62" s="469"/>
      <c r="T62" s="469"/>
      <c r="U62" s="469"/>
      <c r="V62" s="469"/>
      <c r="W62" s="469"/>
      <c r="X62" s="469"/>
      <c r="Y62" s="469"/>
      <c r="Z62" s="469"/>
      <c r="AA62" s="469"/>
      <c r="AB62" s="469"/>
      <c r="AC62" s="469"/>
      <c r="AD62" s="469"/>
      <c r="AE62" s="469"/>
      <c r="AF62" s="482"/>
    </row>
    <row r="63" spans="1:32" ht="19.5" customHeight="1">
      <c r="A63" s="486" t="s">
        <v>66</v>
      </c>
      <c r="B63" s="487"/>
      <c r="C63" s="487"/>
      <c r="D63" s="487"/>
      <c r="E63" s="487"/>
      <c r="F63" s="487"/>
      <c r="G63" s="487"/>
      <c r="H63" s="487"/>
      <c r="I63" s="487"/>
      <c r="J63" s="487"/>
      <c r="K63" s="487"/>
      <c r="L63" s="487"/>
      <c r="M63" s="487"/>
      <c r="N63" s="487"/>
      <c r="O63" s="487"/>
      <c r="P63" s="581"/>
      <c r="Q63" s="126" t="s">
        <v>69</v>
      </c>
      <c r="R63" s="469" t="s">
        <v>70</v>
      </c>
      <c r="S63" s="469"/>
      <c r="T63" s="469"/>
      <c r="U63" s="469"/>
      <c r="V63" s="469"/>
      <c r="W63" s="469"/>
      <c r="X63" s="469"/>
      <c r="Y63" s="469"/>
      <c r="Z63" s="469"/>
      <c r="AA63" s="469"/>
      <c r="AB63" s="469"/>
      <c r="AC63" s="469"/>
      <c r="AD63" s="469"/>
      <c r="AE63" s="469"/>
      <c r="AF63" s="482"/>
    </row>
    <row r="64" spans="1:32" ht="19.5" customHeight="1">
      <c r="A64" s="127"/>
      <c r="B64" s="42" t="s">
        <v>200</v>
      </c>
      <c r="C64" s="42"/>
      <c r="D64" s="42"/>
      <c r="E64" s="42"/>
      <c r="F64" s="42"/>
      <c r="G64" s="42"/>
      <c r="H64" s="42"/>
      <c r="I64" s="42"/>
      <c r="J64" s="42"/>
      <c r="K64" s="42"/>
      <c r="L64" s="42"/>
      <c r="M64" s="42"/>
      <c r="N64" s="42"/>
      <c r="O64" s="42"/>
      <c r="P64" s="272"/>
      <c r="Q64" s="126" t="s">
        <v>74</v>
      </c>
      <c r="R64" s="488" t="s">
        <v>199</v>
      </c>
      <c r="S64" s="488"/>
      <c r="T64" s="488"/>
      <c r="U64" s="488"/>
      <c r="V64" s="488"/>
      <c r="W64" s="488"/>
      <c r="X64" s="488"/>
      <c r="Y64" s="488"/>
      <c r="Z64" s="488"/>
      <c r="AA64" s="488"/>
      <c r="AB64" s="488"/>
      <c r="AC64" s="488"/>
      <c r="AD64" s="488"/>
      <c r="AE64" s="488"/>
      <c r="AF64" s="489"/>
    </row>
    <row r="65" spans="1:32" ht="18.75" customHeight="1">
      <c r="A65" s="128"/>
      <c r="B65" s="490" t="s">
        <v>98</v>
      </c>
      <c r="C65" s="582"/>
      <c r="D65" s="582"/>
      <c r="E65" s="129" t="s">
        <v>71</v>
      </c>
      <c r="F65" s="130" t="s">
        <v>71</v>
      </c>
      <c r="G65" s="490" t="s">
        <v>97</v>
      </c>
      <c r="H65" s="583"/>
      <c r="I65" s="583"/>
      <c r="J65" s="584" t="s">
        <v>72</v>
      </c>
      <c r="K65" s="585"/>
      <c r="L65" s="585"/>
      <c r="M65" s="586">
        <v>376</v>
      </c>
      <c r="N65" s="586"/>
      <c r="O65" s="42" t="s">
        <v>96</v>
      </c>
      <c r="P65" s="131"/>
      <c r="Q65" s="126" t="s">
        <v>78</v>
      </c>
      <c r="R65" s="575" t="s">
        <v>79</v>
      </c>
      <c r="S65" s="575"/>
      <c r="T65" s="575"/>
      <c r="U65" s="575"/>
      <c r="V65" s="575"/>
      <c r="W65" s="575"/>
      <c r="X65" s="575"/>
      <c r="Y65" s="575"/>
      <c r="Z65" s="575"/>
      <c r="AA65" s="575"/>
      <c r="AB65" s="575"/>
      <c r="AC65" s="575"/>
      <c r="AD65" s="575"/>
      <c r="AE65" s="575"/>
      <c r="AF65" s="576"/>
    </row>
    <row r="66" spans="1:32" ht="24.75" customHeight="1">
      <c r="A66" s="132"/>
      <c r="B66" s="133" t="s">
        <v>75</v>
      </c>
      <c r="C66" s="134"/>
      <c r="D66" s="135"/>
      <c r="E66" s="136" t="s">
        <v>76</v>
      </c>
      <c r="F66" s="137"/>
      <c r="G66" s="137"/>
      <c r="H66" s="137"/>
      <c r="I66" s="138" t="s">
        <v>95</v>
      </c>
      <c r="J66" s="178"/>
      <c r="K66" s="573">
        <v>1234567</v>
      </c>
      <c r="L66" s="573"/>
      <c r="M66" s="574">
        <v>9876543</v>
      </c>
      <c r="N66" s="574"/>
      <c r="O66" s="178"/>
      <c r="P66" s="273"/>
      <c r="Q66" s="126" t="s">
        <v>81</v>
      </c>
      <c r="R66" s="469" t="s">
        <v>198</v>
      </c>
      <c r="S66" s="469"/>
      <c r="T66" s="469"/>
      <c r="U66" s="469"/>
      <c r="V66" s="469"/>
      <c r="W66" s="469"/>
      <c r="X66" s="469"/>
      <c r="Y66" s="469"/>
      <c r="Z66" s="469"/>
      <c r="AA66" s="469"/>
      <c r="AB66" s="469"/>
      <c r="AC66" s="469"/>
      <c r="AD66" s="469"/>
      <c r="AE66" s="469"/>
      <c r="AF66" s="482"/>
    </row>
    <row r="67" spans="1:32" ht="24.75" customHeight="1">
      <c r="A67" s="139"/>
      <c r="B67" s="140" t="s">
        <v>80</v>
      </c>
      <c r="C67" s="140"/>
      <c r="D67" s="140"/>
      <c r="E67" s="140"/>
      <c r="F67" s="140"/>
      <c r="G67" s="468" t="s">
        <v>94</v>
      </c>
      <c r="H67" s="468"/>
      <c r="I67" s="468"/>
      <c r="J67" s="468"/>
      <c r="K67" s="468"/>
      <c r="L67" s="468"/>
      <c r="M67" s="468"/>
      <c r="N67" s="468"/>
      <c r="O67" s="468"/>
      <c r="P67" s="141"/>
      <c r="Q67" s="143"/>
      <c r="R67" s="469"/>
      <c r="S67" s="469"/>
      <c r="T67" s="469"/>
      <c r="U67" s="469"/>
      <c r="V67" s="469"/>
      <c r="W67" s="469"/>
      <c r="X67" s="469"/>
      <c r="Y67" s="469"/>
      <c r="Z67" s="469"/>
      <c r="AA67" s="469"/>
      <c r="AB67" s="469"/>
      <c r="AC67" s="469"/>
      <c r="AD67" s="469"/>
      <c r="AE67" s="469"/>
      <c r="AF67" s="482"/>
    </row>
    <row r="68" spans="1:32" ht="38.25" customHeight="1">
      <c r="A68" s="139"/>
      <c r="B68" s="142" t="s">
        <v>82</v>
      </c>
      <c r="C68" s="77"/>
      <c r="D68" s="77"/>
      <c r="E68" s="77"/>
      <c r="F68" s="77"/>
      <c r="G68" s="42"/>
      <c r="H68" s="42"/>
      <c r="I68" s="42"/>
      <c r="J68" s="42"/>
      <c r="K68" s="42"/>
      <c r="L68" s="42"/>
      <c r="M68" s="42"/>
      <c r="N68" s="42"/>
      <c r="O68" s="42"/>
      <c r="P68" s="272"/>
      <c r="Q68" s="144"/>
      <c r="R68" s="469"/>
      <c r="S68" s="469"/>
      <c r="T68" s="469"/>
      <c r="U68" s="469"/>
      <c r="V68" s="469"/>
      <c r="W68" s="469"/>
      <c r="X68" s="469"/>
      <c r="Y68" s="469"/>
      <c r="Z68" s="469"/>
      <c r="AA68" s="469"/>
      <c r="AB68" s="469"/>
      <c r="AC68" s="469"/>
      <c r="AD68" s="469"/>
      <c r="AE68" s="469"/>
      <c r="AF68" s="482"/>
    </row>
    <row r="69" spans="1:32" ht="16.5" customHeight="1" thickBot="1">
      <c r="A69" s="274"/>
      <c r="B69" s="63"/>
      <c r="C69" s="275"/>
      <c r="D69" s="275"/>
      <c r="E69" s="275"/>
      <c r="F69" s="275"/>
      <c r="G69" s="63"/>
      <c r="H69" s="63"/>
      <c r="I69" s="252"/>
      <c r="J69" s="252"/>
      <c r="K69" s="63"/>
      <c r="L69" s="63"/>
      <c r="M69" s="63"/>
      <c r="N69" s="63"/>
      <c r="O69" s="63"/>
      <c r="P69" s="66"/>
      <c r="Q69" s="145"/>
      <c r="R69" s="483"/>
      <c r="S69" s="483"/>
      <c r="T69" s="483"/>
      <c r="U69" s="483"/>
      <c r="V69" s="483"/>
      <c r="W69" s="483"/>
      <c r="X69" s="483"/>
      <c r="Y69" s="483"/>
      <c r="Z69" s="483"/>
      <c r="AA69" s="483"/>
      <c r="AB69" s="483"/>
      <c r="AC69" s="483"/>
      <c r="AD69" s="483"/>
      <c r="AE69" s="483"/>
      <c r="AF69" s="484"/>
    </row>
    <row r="70" spans="1:32" ht="17.5" customHeight="1"/>
    <row r="71" spans="1:32" ht="15" customHeight="1"/>
  </sheetData>
  <sheetProtection selectLockedCells="1"/>
  <mergeCells count="212">
    <mergeCell ref="R64:AF64"/>
    <mergeCell ref="E56:J56"/>
    <mergeCell ref="O56:O58"/>
    <mergeCell ref="E57:L58"/>
    <mergeCell ref="U57:AB58"/>
    <mergeCell ref="AE57:AE58"/>
    <mergeCell ref="D59:E59"/>
    <mergeCell ref="K66:L66"/>
    <mergeCell ref="M66:N66"/>
    <mergeCell ref="R65:AF65"/>
    <mergeCell ref="D60:O60"/>
    <mergeCell ref="D61:O61"/>
    <mergeCell ref="R61:AF61"/>
    <mergeCell ref="A63:P63"/>
    <mergeCell ref="R62:AF62"/>
    <mergeCell ref="R63:AF63"/>
    <mergeCell ref="AA56:AE56"/>
    <mergeCell ref="R66:AF69"/>
    <mergeCell ref="G67:O67"/>
    <mergeCell ref="B65:D65"/>
    <mergeCell ref="G65:I65"/>
    <mergeCell ref="J65:L65"/>
    <mergeCell ref="M65:N65"/>
    <mergeCell ref="B60:C61"/>
    <mergeCell ref="I50:J50"/>
    <mergeCell ref="D51:E51"/>
    <mergeCell ref="H51:I51"/>
    <mergeCell ref="S51:T51"/>
    <mergeCell ref="B52:O53"/>
    <mergeCell ref="AD52:AE52"/>
    <mergeCell ref="E54:G54"/>
    <mergeCell ref="I54:J54"/>
    <mergeCell ref="L54:M54"/>
    <mergeCell ref="O54:P54"/>
    <mergeCell ref="A40:G40"/>
    <mergeCell ref="H40:Z40"/>
    <mergeCell ref="AA40:AF40"/>
    <mergeCell ref="B41:X41"/>
    <mergeCell ref="AA41:AF41"/>
    <mergeCell ref="B42:X42"/>
    <mergeCell ref="AA43:AF43"/>
    <mergeCell ref="AA45:AF45"/>
    <mergeCell ref="A48:P49"/>
    <mergeCell ref="Q48:R49"/>
    <mergeCell ref="A37:G37"/>
    <mergeCell ref="H37:Z37"/>
    <mergeCell ref="AA37:AF37"/>
    <mergeCell ref="A38:G38"/>
    <mergeCell ref="H38:Z38"/>
    <mergeCell ref="AA38:AF38"/>
    <mergeCell ref="A39:G39"/>
    <mergeCell ref="H39:Z39"/>
    <mergeCell ref="AA39:AF39"/>
    <mergeCell ref="Q24:AF25"/>
    <mergeCell ref="Q26:AF32"/>
    <mergeCell ref="G27:L27"/>
    <mergeCell ref="G29:L29"/>
    <mergeCell ref="G31:L31"/>
    <mergeCell ref="A34:AF34"/>
    <mergeCell ref="A36:G36"/>
    <mergeCell ref="H36:Z36"/>
    <mergeCell ref="AA36:AF36"/>
    <mergeCell ref="B22:E22"/>
    <mergeCell ref="G22:H22"/>
    <mergeCell ref="J22:K22"/>
    <mergeCell ref="O22:P22"/>
    <mergeCell ref="Q22:S23"/>
    <mergeCell ref="T22:V22"/>
    <mergeCell ref="W22:Y22"/>
    <mergeCell ref="AB22:AD23"/>
    <mergeCell ref="AE22:AF23"/>
    <mergeCell ref="T23:V23"/>
    <mergeCell ref="W23:Z23"/>
    <mergeCell ref="B20:E20"/>
    <mergeCell ref="G20:H20"/>
    <mergeCell ref="J20:K20"/>
    <mergeCell ref="O20:P20"/>
    <mergeCell ref="R20:U20"/>
    <mergeCell ref="W20:X20"/>
    <mergeCell ref="Z20:AA20"/>
    <mergeCell ref="AE20:AF20"/>
    <mergeCell ref="B21:E21"/>
    <mergeCell ref="G21:H21"/>
    <mergeCell ref="J21:K21"/>
    <mergeCell ref="O21:P21"/>
    <mergeCell ref="R21:U21"/>
    <mergeCell ref="W21:X21"/>
    <mergeCell ref="Z21:AA21"/>
    <mergeCell ref="AE21:AF21"/>
    <mergeCell ref="B18:E18"/>
    <mergeCell ref="G18:H18"/>
    <mergeCell ref="J18:K18"/>
    <mergeCell ref="O18:P18"/>
    <mergeCell ref="R18:U18"/>
    <mergeCell ref="W18:X18"/>
    <mergeCell ref="Z18:AA18"/>
    <mergeCell ref="AE18:AF18"/>
    <mergeCell ref="B19:E19"/>
    <mergeCell ref="G19:H19"/>
    <mergeCell ref="J19:K19"/>
    <mergeCell ref="O19:P19"/>
    <mergeCell ref="R19:U19"/>
    <mergeCell ref="W19:X19"/>
    <mergeCell ref="Z19:AA19"/>
    <mergeCell ref="AE19:AF19"/>
    <mergeCell ref="B16:E16"/>
    <mergeCell ref="G16:H16"/>
    <mergeCell ref="J16:K16"/>
    <mergeCell ref="O16:P16"/>
    <mergeCell ref="R16:U16"/>
    <mergeCell ref="W16:X16"/>
    <mergeCell ref="Z16:AA16"/>
    <mergeCell ref="AE16:AF16"/>
    <mergeCell ref="B17:E17"/>
    <mergeCell ref="G17:H17"/>
    <mergeCell ref="J17:K17"/>
    <mergeCell ref="O17:P17"/>
    <mergeCell ref="R17:U17"/>
    <mergeCell ref="W17:X17"/>
    <mergeCell ref="Z17:AA17"/>
    <mergeCell ref="AE17:AF17"/>
    <mergeCell ref="B14:E14"/>
    <mergeCell ref="G14:H14"/>
    <mergeCell ref="J14:K14"/>
    <mergeCell ref="O14:P14"/>
    <mergeCell ref="R14:U14"/>
    <mergeCell ref="W14:X14"/>
    <mergeCell ref="Z14:AA14"/>
    <mergeCell ref="AE14:AF14"/>
    <mergeCell ref="B15:E15"/>
    <mergeCell ref="G15:H15"/>
    <mergeCell ref="J15:K15"/>
    <mergeCell ref="O15:P15"/>
    <mergeCell ref="R15:U15"/>
    <mergeCell ref="W15:X15"/>
    <mergeCell ref="Z15:AA15"/>
    <mergeCell ref="AE15:AF15"/>
    <mergeCell ref="B12:E12"/>
    <mergeCell ref="G12:H12"/>
    <mergeCell ref="J12:K12"/>
    <mergeCell ref="O12:P12"/>
    <mergeCell ref="R12:U12"/>
    <mergeCell ref="W12:X12"/>
    <mergeCell ref="Z12:AA12"/>
    <mergeCell ref="AE12:AF12"/>
    <mergeCell ref="B13:E13"/>
    <mergeCell ref="G13:H13"/>
    <mergeCell ref="J13:K13"/>
    <mergeCell ref="O13:P13"/>
    <mergeCell ref="R13:U13"/>
    <mergeCell ref="W13:X13"/>
    <mergeCell ref="Z13:AA13"/>
    <mergeCell ref="AE13:AF13"/>
    <mergeCell ref="B10:E10"/>
    <mergeCell ref="G10:H10"/>
    <mergeCell ref="J10:K10"/>
    <mergeCell ref="O10:P10"/>
    <mergeCell ref="R10:U10"/>
    <mergeCell ref="W10:X10"/>
    <mergeCell ref="Z10:AA10"/>
    <mergeCell ref="AE10:AF10"/>
    <mergeCell ref="B11:E11"/>
    <mergeCell ref="G11:H11"/>
    <mergeCell ref="J11:K11"/>
    <mergeCell ref="O11:P11"/>
    <mergeCell ref="R11:U11"/>
    <mergeCell ref="W11:X11"/>
    <mergeCell ref="Z11:AA11"/>
    <mergeCell ref="AE11:AF11"/>
    <mergeCell ref="B8:E8"/>
    <mergeCell ref="G8:H8"/>
    <mergeCell ref="J8:K8"/>
    <mergeCell ref="O8:P8"/>
    <mergeCell ref="R8:U8"/>
    <mergeCell ref="W8:X8"/>
    <mergeCell ref="Z8:AA8"/>
    <mergeCell ref="AE8:AF8"/>
    <mergeCell ref="B9:E9"/>
    <mergeCell ref="G9:H9"/>
    <mergeCell ref="J9:K9"/>
    <mergeCell ref="O9:P9"/>
    <mergeCell ref="R9:U9"/>
    <mergeCell ref="W9:X9"/>
    <mergeCell ref="Z9:AA9"/>
    <mergeCell ref="AE9:AF9"/>
    <mergeCell ref="AH5:AH6"/>
    <mergeCell ref="AI5:AJ6"/>
    <mergeCell ref="AK5:AK6"/>
    <mergeCell ref="AL5:AM6"/>
    <mergeCell ref="B7:F7"/>
    <mergeCell ref="G7:H7"/>
    <mergeCell ref="J7:K7"/>
    <mergeCell ref="O7:P7"/>
    <mergeCell ref="R7:V7"/>
    <mergeCell ref="W7:X7"/>
    <mergeCell ref="Z7:AA7"/>
    <mergeCell ref="AE7:AF7"/>
    <mergeCell ref="AB1:AF1"/>
    <mergeCell ref="A2:AF2"/>
    <mergeCell ref="B4:C4"/>
    <mergeCell ref="E4:F4"/>
    <mergeCell ref="W4:AF4"/>
    <mergeCell ref="A5:A6"/>
    <mergeCell ref="B5:F6"/>
    <mergeCell ref="G5:K6"/>
    <mergeCell ref="L5:N6"/>
    <mergeCell ref="O5:P6"/>
    <mergeCell ref="Q5:Q6"/>
    <mergeCell ref="R5:V6"/>
    <mergeCell ref="W5:AA6"/>
    <mergeCell ref="AB5:AD6"/>
    <mergeCell ref="AE5:AF6"/>
  </mergeCells>
  <phoneticPr fontId="3"/>
  <conditionalFormatting sqref="O7:O22">
    <cfRule type="expression" dxfId="20" priority="17" stopIfTrue="1">
      <formula>AO7=0</formula>
    </cfRule>
    <cfRule type="expression" dxfId="19" priority="18">
      <formula>AO7&lt;&gt;30</formula>
    </cfRule>
  </conditionalFormatting>
  <conditionalFormatting sqref="O7:P22">
    <cfRule type="expression" dxfId="18" priority="16" stopIfTrue="1">
      <formula>AN7&gt;TIMEVALUE("8:01")</formula>
    </cfRule>
  </conditionalFormatting>
  <conditionalFormatting sqref="O7:P22">
    <cfRule type="cellIs" dxfId="17" priority="15" operator="equal">
      <formula>""</formula>
    </cfRule>
  </conditionalFormatting>
  <conditionalFormatting sqref="AJ7">
    <cfRule type="cellIs" dxfId="16" priority="14" operator="equal">
      <formula>""""""</formula>
    </cfRule>
  </conditionalFormatting>
  <conditionalFormatting sqref="AE7:AF21">
    <cfRule type="cellIs" dxfId="15" priority="5" operator="equal">
      <formula>""</formula>
    </cfRule>
  </conditionalFormatting>
  <conditionalFormatting sqref="J7:K22">
    <cfRule type="cellIs" dxfId="14" priority="12" operator="between">
      <formula>0.000694444444444444</formula>
      <formula>0.208333333333333</formula>
    </cfRule>
    <cfRule type="cellIs" dxfId="13" priority="13" operator="between">
      <formula>0.917361111111111</formula>
      <formula>1</formula>
    </cfRule>
  </conditionalFormatting>
  <conditionalFormatting sqref="Z7:AA21">
    <cfRule type="cellIs" dxfId="12" priority="10" operator="between">
      <formula>0.000694444444444444</formula>
      <formula>0.208333333333333</formula>
    </cfRule>
    <cfRule type="cellIs" dxfId="11" priority="11" operator="between">
      <formula>0.917361111111111</formula>
      <formula>1</formula>
    </cfRule>
  </conditionalFormatting>
  <conditionalFormatting sqref="G7:H22">
    <cfRule type="cellIs" dxfId="10" priority="8" operator="between">
      <formula>0.916666666666667</formula>
      <formula>1</formula>
    </cfRule>
    <cfRule type="cellIs" dxfId="9" priority="9" operator="between">
      <formula>0.000694444444444444</formula>
      <formula>0.207638888888889</formula>
    </cfRule>
  </conditionalFormatting>
  <conditionalFormatting sqref="W7:X21">
    <cfRule type="cellIs" dxfId="8" priority="6" operator="between">
      <formula>0.916666666666667</formula>
      <formula>1</formula>
    </cfRule>
    <cfRule type="cellIs" dxfId="7" priority="7" operator="between">
      <formula>0.000694444444444444</formula>
      <formula>0.207638888888889</formula>
    </cfRule>
  </conditionalFormatting>
  <conditionalFormatting sqref="AE7:AE21">
    <cfRule type="expression" dxfId="6" priority="19">
      <formula>AR7&gt;TIMEVALUE("8:01")</formula>
    </cfRule>
    <cfRule type="expression" dxfId="5" priority="20">
      <formula>AS7=0</formula>
    </cfRule>
    <cfRule type="expression" dxfId="4" priority="21">
      <formula>AS7&lt;&gt;30</formula>
    </cfRule>
  </conditionalFormatting>
  <conditionalFormatting sqref="AD7:AD21">
    <cfRule type="expression" dxfId="3" priority="4">
      <formula>AU7=1</formula>
    </cfRule>
  </conditionalFormatting>
  <conditionalFormatting sqref="AB7:AB21">
    <cfRule type="expression" dxfId="2" priority="3">
      <formula>AU7=1</formula>
    </cfRule>
  </conditionalFormatting>
  <conditionalFormatting sqref="L7:L22">
    <cfRule type="expression" dxfId="1" priority="2">
      <formula>AQ7=1</formula>
    </cfRule>
  </conditionalFormatting>
  <conditionalFormatting sqref="N7:N21">
    <cfRule type="expression" dxfId="0" priority="1">
      <formula>AQ7=1</formula>
    </cfRule>
  </conditionalFormatting>
  <dataValidations count="4">
    <dataValidation allowBlank="1" showErrorMessage="1" errorTitle="再入力してください" error="実働時間は30分単位です。_x000a_一日の実働時間は8時間以内です。" sqref="Z20:AA20" xr:uid="{00000000-0002-0000-0100-000000000000}"/>
    <dataValidation imeMode="fullKatakana" allowBlank="1" showInputMessage="1" showErrorMessage="1" sqref="P67" xr:uid="{00000000-0002-0000-0100-000001000000}"/>
    <dataValidation type="whole" operator="greaterThan" allowBlank="1" showInputMessage="1" showErrorMessage="1" promptTitle="事務局までご連絡ください" sqref="AB22" xr:uid="{00000000-0002-0000-0100-000002000000}">
      <formula1>290000</formula1>
    </dataValidation>
    <dataValidation imeMode="halfAlpha" allowBlank="1" showInputMessage="1" showErrorMessage="1" sqref="P23:P24 B4:C4 J59 D59:E59 E4:F4 I54:J55 O54:P55 H59" xr:uid="{00000000-0002-0000-0100-000003000000}"/>
  </dataValidations>
  <pageMargins left="0.7" right="0.7" top="0.75" bottom="0.75" header="0.3" footer="0.3"/>
  <pageSetup paperSize="9" scale="69" orientation="portrait" r:id="rId1"/>
  <headerFooter alignWithMargins="0">
    <oddFooter>&amp;R関西学院大学</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locked="0" defaultSize="0" autoFill="0" autoLine="0" autoPict="0">
                <anchor moveWithCells="1">
                  <from>
                    <xdr:col>0</xdr:col>
                    <xdr:colOff>69850</xdr:colOff>
                    <xdr:row>67</xdr:row>
                    <xdr:rowOff>298450</xdr:rowOff>
                  </from>
                  <to>
                    <xdr:col>1</xdr:col>
                    <xdr:colOff>101600</xdr:colOff>
                    <xdr:row>68</xdr:row>
                    <xdr:rowOff>12700</xdr:rowOff>
                  </to>
                </anchor>
              </controlPr>
            </control>
          </mc:Choice>
        </mc:AlternateContent>
        <mc:AlternateContent xmlns:mc="http://schemas.openxmlformats.org/markup-compatibility/2006">
          <mc:Choice Requires="x14">
            <control shapeId="2050" r:id="rId5" name="Check Box 2">
              <controlPr locked="0" defaultSize="0" autoFill="0" autoLine="0" autoPict="0">
                <anchor moveWithCells="1">
                  <from>
                    <xdr:col>0</xdr:col>
                    <xdr:colOff>76200</xdr:colOff>
                    <xdr:row>63</xdr:row>
                    <xdr:rowOff>31750</xdr:rowOff>
                  </from>
                  <to>
                    <xdr:col>1</xdr:col>
                    <xdr:colOff>101600</xdr:colOff>
                    <xdr:row>63</xdr:row>
                    <xdr:rowOff>228600</xdr:rowOff>
                  </to>
                </anchor>
              </controlPr>
            </control>
          </mc:Choice>
        </mc:AlternateContent>
        <mc:AlternateContent xmlns:mc="http://schemas.openxmlformats.org/markup-compatibility/2006">
          <mc:Choice Requires="x14">
            <control shapeId="2051" r:id="rId6" name="Check Box 3">
              <controlPr locked="0" defaultSize="0" autoFill="0" autoLine="0" autoPict="0">
                <anchor moveWithCells="1">
                  <from>
                    <xdr:col>1</xdr:col>
                    <xdr:colOff>146050</xdr:colOff>
                    <xdr:row>65</xdr:row>
                    <xdr:rowOff>50800</xdr:rowOff>
                  </from>
                  <to>
                    <xdr:col>2</xdr:col>
                    <xdr:colOff>184150</xdr:colOff>
                    <xdr:row>65</xdr:row>
                    <xdr:rowOff>260350</xdr:rowOff>
                  </to>
                </anchor>
              </controlPr>
            </control>
          </mc:Choice>
        </mc:AlternateContent>
        <mc:AlternateContent xmlns:mc="http://schemas.openxmlformats.org/markup-compatibility/2006">
          <mc:Choice Requires="x14">
            <control shapeId="2052" r:id="rId7" name="Check Box 4">
              <controlPr locked="0" defaultSize="0" autoFill="0" autoLine="0" autoPict="0">
                <anchor moveWithCells="1">
                  <from>
                    <xdr:col>3</xdr:col>
                    <xdr:colOff>38100</xdr:colOff>
                    <xdr:row>65</xdr:row>
                    <xdr:rowOff>50800</xdr:rowOff>
                  </from>
                  <to>
                    <xdr:col>4</xdr:col>
                    <xdr:colOff>69850</xdr:colOff>
                    <xdr:row>65</xdr:row>
                    <xdr:rowOff>260350</xdr:rowOff>
                  </to>
                </anchor>
              </controlPr>
            </control>
          </mc:Choice>
        </mc:AlternateContent>
        <mc:AlternateContent xmlns:mc="http://schemas.openxmlformats.org/markup-compatibility/2006">
          <mc:Choice Requires="x14">
            <control shapeId="2053" r:id="rId8" name="Check Box 5">
              <controlPr locked="0" defaultSize="0" autoFill="0" autoLine="0" autoPict="0">
                <anchor moveWithCells="1">
                  <from>
                    <xdr:col>12</xdr:col>
                    <xdr:colOff>63500</xdr:colOff>
                    <xdr:row>58</xdr:row>
                    <xdr:rowOff>31750</xdr:rowOff>
                  </from>
                  <to>
                    <xdr:col>13</xdr:col>
                    <xdr:colOff>101600</xdr:colOff>
                    <xdr:row>58</xdr:row>
                    <xdr:rowOff>228600</xdr:rowOff>
                  </to>
                </anchor>
              </controlPr>
            </control>
          </mc:Choice>
        </mc:AlternateContent>
        <mc:AlternateContent xmlns:mc="http://schemas.openxmlformats.org/markup-compatibility/2006">
          <mc:Choice Requires="x14">
            <control shapeId="2054" r:id="rId9" name="Check Box 6">
              <controlPr locked="0" defaultSize="0" autoFill="0" autoLine="0" autoPict="0">
                <anchor moveWithCells="1">
                  <from>
                    <xdr:col>13</xdr:col>
                    <xdr:colOff>266700</xdr:colOff>
                    <xdr:row>58</xdr:row>
                    <xdr:rowOff>31750</xdr:rowOff>
                  </from>
                  <to>
                    <xdr:col>14</xdr:col>
                    <xdr:colOff>127000</xdr:colOff>
                    <xdr:row>58</xdr:row>
                    <xdr:rowOff>228600</xdr:rowOff>
                  </to>
                </anchor>
              </controlPr>
            </control>
          </mc:Choice>
        </mc:AlternateContent>
        <mc:AlternateContent xmlns:mc="http://schemas.openxmlformats.org/markup-compatibility/2006">
          <mc:Choice Requires="x14">
            <control shapeId="2055" r:id="rId10" name="Check Box 7">
              <controlPr locked="0" defaultSize="0" autoFill="0" autoLine="0" autoPict="0">
                <anchor moveWithCells="1">
                  <from>
                    <xdr:col>25</xdr:col>
                    <xdr:colOff>76200</xdr:colOff>
                    <xdr:row>49</xdr:row>
                    <xdr:rowOff>12700</xdr:rowOff>
                  </from>
                  <to>
                    <xdr:col>26</xdr:col>
                    <xdr:colOff>101600</xdr:colOff>
                    <xdr:row>50</xdr:row>
                    <xdr:rowOff>12700</xdr:rowOff>
                  </to>
                </anchor>
              </controlPr>
            </control>
          </mc:Choice>
        </mc:AlternateContent>
        <mc:AlternateContent xmlns:mc="http://schemas.openxmlformats.org/markup-compatibility/2006">
          <mc:Choice Requires="x14">
            <control shapeId="2056" r:id="rId11" name="Check Box 8">
              <controlPr locked="0" defaultSize="0" autoFill="0" autoLine="0" autoPict="0">
                <anchor moveWithCells="1">
                  <from>
                    <xdr:col>28</xdr:col>
                    <xdr:colOff>69850</xdr:colOff>
                    <xdr:row>49</xdr:row>
                    <xdr:rowOff>31750</xdr:rowOff>
                  </from>
                  <to>
                    <xdr:col>29</xdr:col>
                    <xdr:colOff>101600</xdr:colOff>
                    <xdr:row>50</xdr:row>
                    <xdr:rowOff>12700</xdr:rowOff>
                  </to>
                </anchor>
              </controlPr>
            </control>
          </mc:Choice>
        </mc:AlternateContent>
        <mc:AlternateContent xmlns:mc="http://schemas.openxmlformats.org/markup-compatibility/2006">
          <mc:Choice Requires="x14">
            <control shapeId="2057" r:id="rId12" name="Check Box 9">
              <controlPr locked="0" defaultSize="0" autoFill="0" autoLine="0" autoPict="0">
                <anchor moveWithCells="1">
                  <from>
                    <xdr:col>22</xdr:col>
                    <xdr:colOff>76200</xdr:colOff>
                    <xdr:row>50</xdr:row>
                    <xdr:rowOff>31750</xdr:rowOff>
                  </from>
                  <to>
                    <xdr:col>23</xdr:col>
                    <xdr:colOff>101600</xdr:colOff>
                    <xdr:row>51</xdr:row>
                    <xdr:rowOff>12700</xdr:rowOff>
                  </to>
                </anchor>
              </controlPr>
            </control>
          </mc:Choice>
        </mc:AlternateContent>
        <mc:AlternateContent xmlns:mc="http://schemas.openxmlformats.org/markup-compatibility/2006">
          <mc:Choice Requires="x14">
            <control shapeId="2058" r:id="rId13" name="Check Box 10">
              <controlPr locked="0" defaultSize="0" autoFill="0" autoLine="0" autoPict="0">
                <anchor moveWithCells="1">
                  <from>
                    <xdr:col>26</xdr:col>
                    <xdr:colOff>12700</xdr:colOff>
                    <xdr:row>50</xdr:row>
                    <xdr:rowOff>31750</xdr:rowOff>
                  </from>
                  <to>
                    <xdr:col>27</xdr:col>
                    <xdr:colOff>101600</xdr:colOff>
                    <xdr:row>51</xdr:row>
                    <xdr:rowOff>12700</xdr:rowOff>
                  </to>
                </anchor>
              </controlPr>
            </control>
          </mc:Choice>
        </mc:AlternateContent>
        <mc:AlternateContent xmlns:mc="http://schemas.openxmlformats.org/markup-compatibility/2006">
          <mc:Choice Requires="x14">
            <control shapeId="2059" r:id="rId14" name="Check Box 11">
              <controlPr locked="0" defaultSize="0" autoFill="0" autoLine="0" autoPict="0">
                <anchor moveWithCells="1">
                  <from>
                    <xdr:col>16</xdr:col>
                    <xdr:colOff>50800</xdr:colOff>
                    <xdr:row>49</xdr:row>
                    <xdr:rowOff>222250</xdr:rowOff>
                  </from>
                  <to>
                    <xdr:col>17</xdr:col>
                    <xdr:colOff>101600</xdr:colOff>
                    <xdr:row>50</xdr:row>
                    <xdr:rowOff>203200</xdr:rowOff>
                  </to>
                </anchor>
              </controlPr>
            </control>
          </mc:Choice>
        </mc:AlternateContent>
        <mc:AlternateContent xmlns:mc="http://schemas.openxmlformats.org/markup-compatibility/2006">
          <mc:Choice Requires="x14">
            <control shapeId="2060" r:id="rId15" name="Check Box 12">
              <controlPr locked="0" defaultSize="0" autoFill="0" autoLine="0" autoPict="0">
                <anchor moveWithCells="1">
                  <from>
                    <xdr:col>18</xdr:col>
                    <xdr:colOff>101600</xdr:colOff>
                    <xdr:row>51</xdr:row>
                    <xdr:rowOff>31750</xdr:rowOff>
                  </from>
                  <to>
                    <xdr:col>19</xdr:col>
                    <xdr:colOff>139700</xdr:colOff>
                    <xdr:row>52</xdr:row>
                    <xdr:rowOff>0</xdr:rowOff>
                  </to>
                </anchor>
              </controlPr>
            </control>
          </mc:Choice>
        </mc:AlternateContent>
        <mc:AlternateContent xmlns:mc="http://schemas.openxmlformats.org/markup-compatibility/2006">
          <mc:Choice Requires="x14">
            <control shapeId="2061" r:id="rId16" name="Check Box 13">
              <controlPr locked="0" defaultSize="0" autoFill="0" autoLine="0" autoPict="0">
                <anchor moveWithCells="1">
                  <from>
                    <xdr:col>22</xdr:col>
                    <xdr:colOff>101600</xdr:colOff>
                    <xdr:row>51</xdr:row>
                    <xdr:rowOff>31750</xdr:rowOff>
                  </from>
                  <to>
                    <xdr:col>23</xdr:col>
                    <xdr:colOff>139700</xdr:colOff>
                    <xdr:row>52</xdr:row>
                    <xdr:rowOff>0</xdr:rowOff>
                  </to>
                </anchor>
              </controlPr>
            </control>
          </mc:Choice>
        </mc:AlternateContent>
        <mc:AlternateContent xmlns:mc="http://schemas.openxmlformats.org/markup-compatibility/2006">
          <mc:Choice Requires="x14">
            <control shapeId="2062" r:id="rId17" name="Check Box 14">
              <controlPr locked="0" defaultSize="0" autoFill="0" autoLine="0" autoPict="0">
                <anchor moveWithCells="1">
                  <from>
                    <xdr:col>26</xdr:col>
                    <xdr:colOff>31750</xdr:colOff>
                    <xdr:row>51</xdr:row>
                    <xdr:rowOff>12700</xdr:rowOff>
                  </from>
                  <to>
                    <xdr:col>27</xdr:col>
                    <xdr:colOff>127000</xdr:colOff>
                    <xdr:row>51</xdr:row>
                    <xdr:rowOff>203200</xdr:rowOff>
                  </to>
                </anchor>
              </controlPr>
            </control>
          </mc:Choice>
        </mc:AlternateContent>
        <mc:AlternateContent xmlns:mc="http://schemas.openxmlformats.org/markup-compatibility/2006">
          <mc:Choice Requires="x14">
            <control shapeId="2063" r:id="rId18" name="Check Box 15">
              <controlPr locked="0" defaultSize="0" autoFill="0" autoLine="0" autoPict="0">
                <anchor moveWithCells="1">
                  <from>
                    <xdr:col>16</xdr:col>
                    <xdr:colOff>50800</xdr:colOff>
                    <xdr:row>49</xdr:row>
                    <xdr:rowOff>0</xdr:rowOff>
                  </from>
                  <to>
                    <xdr:col>17</xdr:col>
                    <xdr:colOff>101600</xdr:colOff>
                    <xdr:row>49</xdr:row>
                    <xdr:rowOff>203200</xdr:rowOff>
                  </to>
                </anchor>
              </controlPr>
            </control>
          </mc:Choice>
        </mc:AlternateContent>
        <mc:AlternateContent xmlns:mc="http://schemas.openxmlformats.org/markup-compatibility/2006">
          <mc:Choice Requires="x14">
            <control shapeId="2064" r:id="rId19" name="Check Box 16">
              <controlPr locked="0" defaultSize="0" autoFill="0" autoLine="0" autoPict="0">
                <anchor moveWithCells="1">
                  <from>
                    <xdr:col>19</xdr:col>
                    <xdr:colOff>31750</xdr:colOff>
                    <xdr:row>48</xdr:row>
                    <xdr:rowOff>127000</xdr:rowOff>
                  </from>
                  <to>
                    <xdr:col>20</xdr:col>
                    <xdr:colOff>63500</xdr:colOff>
                    <xdr:row>49</xdr:row>
                    <xdr:rowOff>139700</xdr:rowOff>
                  </to>
                </anchor>
              </controlPr>
            </control>
          </mc:Choice>
        </mc:AlternateContent>
        <mc:AlternateContent xmlns:mc="http://schemas.openxmlformats.org/markup-compatibility/2006">
          <mc:Choice Requires="x14">
            <control shapeId="2065" r:id="rId20" name="Check Box 17">
              <controlPr locked="0" defaultSize="0" autoFill="0" autoLine="0" autoPict="0">
                <anchor moveWithCells="1">
                  <from>
                    <xdr:col>16</xdr:col>
                    <xdr:colOff>63500</xdr:colOff>
                    <xdr:row>51</xdr:row>
                    <xdr:rowOff>31750</xdr:rowOff>
                  </from>
                  <to>
                    <xdr:col>17</xdr:col>
                    <xdr:colOff>101600</xdr:colOff>
                    <xdr:row>52</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B2:L15"/>
  <sheetViews>
    <sheetView workbookViewId="0">
      <selection activeCell="D19" sqref="D19"/>
    </sheetView>
  </sheetViews>
  <sheetFormatPr defaultRowHeight="13"/>
  <cols>
    <col min="1" max="1" width="8.6328125" customWidth="1"/>
    <col min="2" max="2" width="0.81640625" customWidth="1"/>
    <col min="3" max="3" width="3.36328125" customWidth="1"/>
    <col min="4" max="4" width="5.08984375" customWidth="1"/>
    <col min="5" max="5" width="2.453125" customWidth="1"/>
    <col min="6" max="6" width="71.6328125" customWidth="1"/>
    <col min="7" max="8" width="6.6328125" customWidth="1"/>
  </cols>
  <sheetData>
    <row r="2" spans="2:12" ht="4.75" customHeight="1">
      <c r="B2" s="207"/>
      <c r="C2" s="206"/>
      <c r="D2" s="206"/>
      <c r="E2" s="206"/>
      <c r="F2" s="206"/>
      <c r="G2" s="205"/>
    </row>
    <row r="3" spans="2:12">
      <c r="B3" s="197"/>
      <c r="C3" s="200"/>
      <c r="D3" s="200" t="s">
        <v>153</v>
      </c>
      <c r="E3" s="200"/>
      <c r="F3" s="200"/>
      <c r="G3" s="199"/>
      <c r="H3" s="198"/>
      <c r="I3" s="198"/>
      <c r="J3" s="198"/>
      <c r="K3" s="198"/>
      <c r="L3" s="198"/>
    </row>
    <row r="4" spans="2:12" ht="4.75" customHeight="1">
      <c r="B4" s="197"/>
      <c r="C4" s="200"/>
      <c r="D4" s="200"/>
      <c r="E4" s="200"/>
      <c r="F4" s="200"/>
      <c r="G4" s="199"/>
      <c r="H4" s="198"/>
      <c r="I4" s="198"/>
      <c r="J4" s="198"/>
      <c r="K4" s="198"/>
      <c r="L4" s="198"/>
    </row>
    <row r="5" spans="2:12">
      <c r="B5" s="197"/>
      <c r="C5" s="202" t="s">
        <v>152</v>
      </c>
      <c r="D5" s="204"/>
      <c r="E5" s="200" t="s">
        <v>151</v>
      </c>
      <c r="F5" s="200"/>
      <c r="G5" s="199"/>
      <c r="H5" s="198"/>
      <c r="I5" s="198"/>
      <c r="J5" s="198"/>
      <c r="K5" s="198"/>
      <c r="L5" s="198"/>
    </row>
    <row r="6" spans="2:12">
      <c r="B6" s="197"/>
      <c r="C6" s="200"/>
      <c r="D6" s="200"/>
      <c r="E6" s="200"/>
      <c r="F6" s="202" t="s">
        <v>150</v>
      </c>
      <c r="G6" s="199"/>
      <c r="H6" s="198"/>
      <c r="I6" s="198"/>
      <c r="J6" s="198"/>
      <c r="K6" s="198"/>
      <c r="L6" s="198"/>
    </row>
    <row r="7" spans="2:12">
      <c r="B7" s="197"/>
      <c r="C7" s="202" t="s">
        <v>67</v>
      </c>
      <c r="D7" s="203"/>
      <c r="E7" s="200" t="s">
        <v>149</v>
      </c>
      <c r="F7" s="200"/>
      <c r="G7" s="199"/>
      <c r="H7" s="198"/>
      <c r="I7" s="198"/>
      <c r="J7" s="198"/>
      <c r="K7" s="198"/>
      <c r="L7" s="198"/>
    </row>
    <row r="8" spans="2:12">
      <c r="B8" s="197"/>
      <c r="C8" s="200"/>
      <c r="D8" s="200"/>
      <c r="E8" s="200"/>
      <c r="F8" s="202" t="s">
        <v>148</v>
      </c>
      <c r="G8" s="199"/>
      <c r="H8" s="198"/>
      <c r="I8" s="198"/>
      <c r="J8" s="198"/>
      <c r="K8" s="198"/>
      <c r="L8" s="198"/>
    </row>
    <row r="9" spans="2:12">
      <c r="B9" s="197"/>
      <c r="C9" s="200" t="s">
        <v>69</v>
      </c>
      <c r="D9" s="201"/>
      <c r="E9" s="200" t="s">
        <v>180</v>
      </c>
      <c r="F9" s="200"/>
      <c r="G9" s="199"/>
      <c r="H9" s="198"/>
      <c r="I9" s="198"/>
      <c r="J9" s="198"/>
      <c r="K9" s="198"/>
      <c r="L9" s="198"/>
    </row>
    <row r="10" spans="2:12">
      <c r="B10" s="197"/>
      <c r="C10" s="200"/>
      <c r="D10" s="200"/>
      <c r="E10" s="200"/>
      <c r="F10" s="200" t="s">
        <v>147</v>
      </c>
      <c r="G10" s="199"/>
      <c r="H10" s="198"/>
      <c r="I10" s="198"/>
      <c r="J10" s="198"/>
      <c r="K10" s="198"/>
      <c r="L10" s="198"/>
    </row>
    <row r="11" spans="2:12">
      <c r="B11" s="197"/>
      <c r="C11" s="200" t="s">
        <v>178</v>
      </c>
      <c r="D11" s="230"/>
      <c r="E11" s="200" t="s">
        <v>179</v>
      </c>
      <c r="F11" s="200"/>
      <c r="G11" s="199"/>
      <c r="H11" s="198"/>
      <c r="I11" s="198"/>
      <c r="J11" s="198"/>
      <c r="K11" s="198"/>
      <c r="L11" s="198"/>
    </row>
    <row r="12" spans="2:12">
      <c r="B12" s="197"/>
      <c r="C12" s="200"/>
      <c r="D12" s="200"/>
      <c r="E12" s="200"/>
      <c r="F12" s="200" t="s">
        <v>181</v>
      </c>
      <c r="G12" s="199"/>
      <c r="H12" s="198"/>
      <c r="I12" s="198"/>
      <c r="J12" s="198"/>
      <c r="K12" s="198"/>
      <c r="L12" s="198"/>
    </row>
    <row r="13" spans="2:12">
      <c r="B13" s="197"/>
      <c r="C13" s="200"/>
      <c r="D13" s="200"/>
      <c r="E13" s="200"/>
      <c r="F13" s="231"/>
      <c r="G13" s="199"/>
      <c r="H13" s="198"/>
      <c r="I13" s="198"/>
      <c r="J13" s="198"/>
      <c r="K13" s="198"/>
      <c r="L13" s="198"/>
    </row>
    <row r="14" spans="2:12">
      <c r="B14" s="197"/>
      <c r="C14" s="196" t="s">
        <v>146</v>
      </c>
      <c r="D14" s="196"/>
      <c r="E14" s="196"/>
      <c r="F14" s="196"/>
      <c r="G14" s="195"/>
    </row>
    <row r="15" spans="2:12" ht="4.75" customHeight="1">
      <c r="B15" s="194"/>
      <c r="C15" s="193"/>
      <c r="D15" s="193"/>
      <c r="E15" s="193"/>
      <c r="F15" s="193"/>
      <c r="G15" s="192"/>
    </row>
  </sheetData>
  <sheetProtection password="CC0F" sheet="1" objects="1" scenarios="1"/>
  <phoneticPr fontId="3"/>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D15"/>
  <sheetViews>
    <sheetView workbookViewId="0">
      <selection activeCell="B16" sqref="B16"/>
    </sheetView>
  </sheetViews>
  <sheetFormatPr defaultRowHeight="13"/>
  <cols>
    <col min="2" max="2" width="9.453125" bestFit="1" customWidth="1"/>
  </cols>
  <sheetData>
    <row r="2" spans="2:4">
      <c r="B2">
        <v>20170124</v>
      </c>
      <c r="C2" t="s">
        <v>154</v>
      </c>
    </row>
    <row r="3" spans="2:4">
      <c r="B3">
        <v>20170202</v>
      </c>
      <c r="C3" t="s">
        <v>155</v>
      </c>
    </row>
    <row r="4" spans="2:4">
      <c r="D4" t="s">
        <v>156</v>
      </c>
    </row>
    <row r="5" spans="2:4">
      <c r="B5">
        <v>20170202</v>
      </c>
      <c r="C5" t="s">
        <v>157</v>
      </c>
    </row>
    <row r="6" spans="2:4">
      <c r="B6">
        <v>20170317</v>
      </c>
      <c r="C6" t="s">
        <v>172</v>
      </c>
    </row>
    <row r="7" spans="2:4">
      <c r="C7" t="s">
        <v>173</v>
      </c>
    </row>
    <row r="8" spans="2:4">
      <c r="C8" t="s">
        <v>174</v>
      </c>
    </row>
    <row r="9" spans="2:4">
      <c r="C9" t="s">
        <v>175</v>
      </c>
    </row>
    <row r="10" spans="2:4">
      <c r="B10">
        <v>20170620</v>
      </c>
      <c r="C10" t="s">
        <v>182</v>
      </c>
    </row>
    <row r="11" spans="2:4">
      <c r="C11" t="s">
        <v>183</v>
      </c>
    </row>
    <row r="12" spans="2:4">
      <c r="B12">
        <v>20190401</v>
      </c>
      <c r="C12" t="s">
        <v>187</v>
      </c>
    </row>
    <row r="13" spans="2:4">
      <c r="B13">
        <v>20200401</v>
      </c>
      <c r="C13" t="s">
        <v>189</v>
      </c>
    </row>
    <row r="14" spans="2:4">
      <c r="B14">
        <v>20200513</v>
      </c>
      <c r="C14" t="s">
        <v>191</v>
      </c>
    </row>
    <row r="15" spans="2:4">
      <c r="B15">
        <v>20210330</v>
      </c>
      <c r="C15" t="s">
        <v>197</v>
      </c>
    </row>
  </sheetData>
  <sheetProtection algorithmName="SHA-512" hashValue="EewrN/fA1dgj2glU28pcgz01BTdqWnt6kMqc0MYDgSuIPXXPvf0ww3OohJp+YhGgeGpk7aUaMh4WCKMzEfxRzg==" saltValue="BjtW4xsVxPTvl1a7gIJLdQ==" spinCount="100000" sheet="1" selectLockedCells="1"/>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3</vt:i4>
      </vt:variant>
    </vt:vector>
  </HeadingPairs>
  <TitlesOfParts>
    <vt:vector size="8" baseType="lpstr">
      <vt:lpstr>（謝-2）勤務表兼謝金振込依頼書 (202601改訂)</vt:lpstr>
      <vt:lpstr>（謝-2）勤務表兼謝金振込依頼書</vt:lpstr>
      <vt:lpstr>（謝-2）勤務表兼謝金振込依頼書 (記入例)</vt:lpstr>
      <vt:lpstr>その他のエラーについて</vt:lpstr>
      <vt:lpstr>更新履歴</vt:lpstr>
      <vt:lpstr>'（謝-2）勤務表兼謝金振込依頼書'!Print_Area</vt:lpstr>
      <vt:lpstr>'（謝-2）勤務表兼謝金振込依頼書 (202601改訂)'!Print_Area</vt:lpstr>
      <vt:lpstr>'（謝-2）勤務表兼謝金振込依頼書 (記入例)'!Print_Area</vt:lpstr>
    </vt:vector>
  </TitlesOfParts>
  <Company>関西学院大学</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佐藤　大樹</dc:creator>
  <cp:lastModifiedBy>y.hori</cp:lastModifiedBy>
  <cp:lastPrinted>2025-02-18T04:38:09Z</cp:lastPrinted>
  <dcterms:created xsi:type="dcterms:W3CDTF">2017-01-24T05:53:36Z</dcterms:created>
  <dcterms:modified xsi:type="dcterms:W3CDTF">2026-01-20T04:37:09Z</dcterms:modified>
</cp:coreProperties>
</file>