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 研究支援\経理書類（学内共通）_2022\経理様式2022年度\経理様式一式\Accounting Form(Research fund)\"/>
    </mc:Choice>
  </mc:AlternateContent>
  <bookViews>
    <workbookView xWindow="0" yWindow="0" windowWidth="12225" windowHeight="9705"/>
  </bookViews>
  <sheets>
    <sheet name="（謝-2）勤務表兼謝金振込依頼書" sheetId="1" r:id="rId1"/>
    <sheet name="その他のエラーについて" sheetId="3" r:id="rId2"/>
  </sheets>
  <definedNames>
    <definedName name="_xlnm.Print_Area" localSheetId="0">'（謝-2）勤務表兼謝金振込依頼書'!$A$1:$AF$69</definedName>
  </definedNames>
  <calcPr calcId="162913"/>
</workbook>
</file>

<file path=xl/calcChain.xml><?xml version="1.0" encoding="utf-8"?>
<calcChain xmlns="http://schemas.openxmlformats.org/spreadsheetml/2006/main">
  <c r="AA43" i="1" l="1"/>
  <c r="AA41" i="1"/>
  <c r="AP22" i="1"/>
  <c r="AO22" i="1"/>
  <c r="AI22" i="1" s="1"/>
  <c r="AL22" i="1"/>
  <c r="O22" i="1"/>
  <c r="AN22" i="1" s="1"/>
  <c r="AJ22" i="1" s="1"/>
  <c r="AT21" i="1"/>
  <c r="AP21" i="1"/>
  <c r="AE21" i="1"/>
  <c r="O21" i="1"/>
  <c r="AT20" i="1"/>
  <c r="AP20" i="1"/>
  <c r="AE20" i="1"/>
  <c r="AR20" i="1" s="1"/>
  <c r="AM20" i="1" s="1"/>
  <c r="O20" i="1"/>
  <c r="AO20" i="1" s="1"/>
  <c r="AI20" i="1" s="1"/>
  <c r="AT19" i="1"/>
  <c r="AP19" i="1"/>
  <c r="AE19" i="1"/>
  <c r="O19" i="1"/>
  <c r="AT18" i="1"/>
  <c r="AR18" i="1"/>
  <c r="AM18" i="1" s="1"/>
  <c r="AP18" i="1"/>
  <c r="AE18" i="1"/>
  <c r="AS18" i="1" s="1"/>
  <c r="AL18" i="1" s="1"/>
  <c r="O18" i="1"/>
  <c r="AO18" i="1" s="1"/>
  <c r="AI18" i="1" s="1"/>
  <c r="AT17" i="1"/>
  <c r="AP17" i="1"/>
  <c r="AE17" i="1"/>
  <c r="O17" i="1"/>
  <c r="AT16" i="1"/>
  <c r="AP16" i="1"/>
  <c r="AE16" i="1"/>
  <c r="AS16" i="1" s="1"/>
  <c r="AL16" i="1" s="1"/>
  <c r="O16" i="1"/>
  <c r="AN16" i="1" s="1"/>
  <c r="AJ16" i="1" s="1"/>
  <c r="AT15" i="1"/>
  <c r="AP15" i="1"/>
  <c r="AE15" i="1"/>
  <c r="O15" i="1"/>
  <c r="AT14" i="1"/>
  <c r="AP14" i="1"/>
  <c r="AE14" i="1"/>
  <c r="AS14" i="1" s="1"/>
  <c r="AL14" i="1" s="1"/>
  <c r="O14" i="1"/>
  <c r="AO14" i="1" s="1"/>
  <c r="AI14" i="1" s="1"/>
  <c r="AT13" i="1"/>
  <c r="AP13" i="1"/>
  <c r="AE13" i="1"/>
  <c r="O13" i="1"/>
  <c r="AT12" i="1"/>
  <c r="AP12" i="1"/>
  <c r="AE12" i="1"/>
  <c r="AS12" i="1" s="1"/>
  <c r="AL12" i="1" s="1"/>
  <c r="O12" i="1"/>
  <c r="AO12" i="1" s="1"/>
  <c r="AI12" i="1" s="1"/>
  <c r="AT11" i="1"/>
  <c r="AP11" i="1"/>
  <c r="AE11" i="1"/>
  <c r="O11" i="1"/>
  <c r="AT10" i="1"/>
  <c r="AP10" i="1"/>
  <c r="AE10" i="1"/>
  <c r="AR10" i="1" s="1"/>
  <c r="AM10" i="1" s="1"/>
  <c r="O10" i="1"/>
  <c r="AN10" i="1" s="1"/>
  <c r="AJ10" i="1" s="1"/>
  <c r="AT9" i="1"/>
  <c r="AP9" i="1"/>
  <c r="AE9" i="1"/>
  <c r="O9" i="1"/>
  <c r="AT8" i="1"/>
  <c r="AP8" i="1"/>
  <c r="AE8" i="1"/>
  <c r="AS8" i="1" s="1"/>
  <c r="AL8" i="1" s="1"/>
  <c r="O8" i="1"/>
  <c r="AO8" i="1" s="1"/>
  <c r="AI8" i="1" s="1"/>
  <c r="AT7" i="1"/>
  <c r="AP7" i="1"/>
  <c r="AE7" i="1"/>
  <c r="O7" i="1"/>
  <c r="AR12" i="1" l="1"/>
  <c r="AM12" i="1" s="1"/>
  <c r="AN20" i="1"/>
  <c r="AS20" i="1"/>
  <c r="AL20" i="1" s="1"/>
  <c r="AR8" i="1"/>
  <c r="AM8" i="1" s="1"/>
  <c r="AN18" i="1"/>
  <c r="AS10" i="1"/>
  <c r="AL10" i="1" s="1"/>
  <c r="AN12" i="1"/>
  <c r="AQ16" i="1"/>
  <c r="AR14" i="1"/>
  <c r="AM14" i="1" s="1"/>
  <c r="AN14" i="1"/>
  <c r="AJ14" i="1" s="1"/>
  <c r="AR16" i="1"/>
  <c r="AO16" i="1"/>
  <c r="AI16" i="1" s="1"/>
  <c r="AA45" i="1"/>
  <c r="AQ10" i="1"/>
  <c r="AO10" i="1"/>
  <c r="AI10" i="1" s="1"/>
  <c r="AN8" i="1"/>
  <c r="AJ8" i="1" s="1"/>
  <c r="AS9" i="1"/>
  <c r="AL9" i="1" s="1"/>
  <c r="AR9" i="1"/>
  <c r="AM9" i="1" s="1"/>
  <c r="AU12" i="1"/>
  <c r="AS13" i="1"/>
  <c r="AL13" i="1" s="1"/>
  <c r="AR13" i="1"/>
  <c r="AM13" i="1" s="1"/>
  <c r="AS17" i="1"/>
  <c r="AL17" i="1" s="1"/>
  <c r="AR17" i="1"/>
  <c r="AM17" i="1" s="1"/>
  <c r="AU20" i="1"/>
  <c r="AS21" i="1"/>
  <c r="AL21" i="1" s="1"/>
  <c r="AR21" i="1"/>
  <c r="AM21" i="1" s="1"/>
  <c r="W23" i="1"/>
  <c r="AO7" i="1"/>
  <c r="AI7" i="1" s="1"/>
  <c r="AN7" i="1"/>
  <c r="AJ7" i="1" s="1"/>
  <c r="AO11" i="1"/>
  <c r="AI11" i="1" s="1"/>
  <c r="AN11" i="1"/>
  <c r="AJ11" i="1" s="1"/>
  <c r="AO15" i="1"/>
  <c r="AI15" i="1" s="1"/>
  <c r="AN15" i="1"/>
  <c r="AJ15" i="1" s="1"/>
  <c r="AO19" i="1"/>
  <c r="AI19" i="1" s="1"/>
  <c r="AN19" i="1"/>
  <c r="AJ19" i="1" s="1"/>
  <c r="AQ22" i="1"/>
  <c r="AS7" i="1"/>
  <c r="AL7" i="1" s="1"/>
  <c r="AR7" i="1"/>
  <c r="AM7" i="1" s="1"/>
  <c r="AU10" i="1"/>
  <c r="AS11" i="1"/>
  <c r="AL11" i="1" s="1"/>
  <c r="AR11" i="1"/>
  <c r="AM11" i="1" s="1"/>
  <c r="AU14" i="1"/>
  <c r="AS15" i="1"/>
  <c r="AL15" i="1" s="1"/>
  <c r="AR15" i="1"/>
  <c r="AM15" i="1" s="1"/>
  <c r="AU18" i="1"/>
  <c r="AS19" i="1"/>
  <c r="AL19" i="1" s="1"/>
  <c r="AR19" i="1"/>
  <c r="AM19" i="1" s="1"/>
  <c r="AO9" i="1"/>
  <c r="AI9" i="1" s="1"/>
  <c r="AN9" i="1"/>
  <c r="AJ9" i="1" s="1"/>
  <c r="AO13" i="1"/>
  <c r="AI13" i="1" s="1"/>
  <c r="AN13" i="1"/>
  <c r="AJ13" i="1" s="1"/>
  <c r="AO17" i="1"/>
  <c r="AI17" i="1" s="1"/>
  <c r="AN17" i="1"/>
  <c r="AJ17" i="1" s="1"/>
  <c r="AO21" i="1"/>
  <c r="AI21" i="1" s="1"/>
  <c r="AN21" i="1"/>
  <c r="AJ21" i="1" s="1"/>
  <c r="AU16" i="1" l="1"/>
  <c r="AM16" i="1"/>
  <c r="AQ12" i="1"/>
  <c r="AJ12" i="1"/>
  <c r="AQ20" i="1"/>
  <c r="AJ20" i="1"/>
  <c r="AU8" i="1"/>
  <c r="AQ18" i="1"/>
  <c r="AJ18" i="1"/>
  <c r="AQ14" i="1"/>
  <c r="AQ8" i="1"/>
  <c r="AB22" i="1"/>
  <c r="G27" i="1" s="1"/>
  <c r="BK49" i="1" s="1"/>
  <c r="AQ21" i="1"/>
  <c r="AQ13" i="1"/>
  <c r="AU19" i="1"/>
  <c r="AU15" i="1"/>
  <c r="AU11" i="1"/>
  <c r="AU7" i="1"/>
  <c r="AQ19" i="1"/>
  <c r="AQ11" i="1"/>
  <c r="AU21" i="1"/>
  <c r="AU17" i="1"/>
  <c r="AU13" i="1"/>
  <c r="AU9" i="1"/>
  <c r="AQ17" i="1"/>
  <c r="AQ9" i="1"/>
  <c r="AQ15" i="1"/>
  <c r="AQ7" i="1"/>
  <c r="BA8" i="1" l="1"/>
  <c r="BA13" i="1"/>
  <c r="BK9" i="1"/>
  <c r="BK10" i="1"/>
  <c r="BK14" i="1"/>
  <c r="BK18" i="1"/>
  <c r="BK22" i="1"/>
  <c r="BK26" i="1"/>
  <c r="BK30" i="1"/>
  <c r="BK34" i="1"/>
  <c r="BK38" i="1"/>
  <c r="BK42" i="1"/>
  <c r="BK46" i="1"/>
  <c r="BF11" i="1"/>
  <c r="BF15" i="1"/>
  <c r="BF19" i="1"/>
  <c r="BF23" i="1"/>
  <c r="BF27" i="1"/>
  <c r="BF31" i="1"/>
  <c r="BF35" i="1"/>
  <c r="BF39" i="1"/>
  <c r="BF8" i="1"/>
  <c r="BA17" i="1"/>
  <c r="BA21" i="1"/>
  <c r="BA25" i="1"/>
  <c r="BA29" i="1"/>
  <c r="BA33" i="1"/>
  <c r="BA37" i="1"/>
  <c r="BA41" i="1"/>
  <c r="BK11" i="1"/>
  <c r="BK15" i="1"/>
  <c r="BK19" i="1"/>
  <c r="BK23" i="1"/>
  <c r="BK27" i="1"/>
  <c r="BK31" i="1"/>
  <c r="BK35" i="1"/>
  <c r="BK39" i="1"/>
  <c r="BK43" i="1"/>
  <c r="BK8" i="1"/>
  <c r="BF12" i="1"/>
  <c r="BF16" i="1"/>
  <c r="BF20" i="1"/>
  <c r="BF24" i="1"/>
  <c r="BF28" i="1"/>
  <c r="BF32" i="1"/>
  <c r="BF36" i="1"/>
  <c r="BF40" i="1"/>
  <c r="BA14" i="1"/>
  <c r="BA18" i="1"/>
  <c r="BA22" i="1"/>
  <c r="BA26" i="1"/>
  <c r="BA30" i="1"/>
  <c r="BA34" i="1"/>
  <c r="BA38" i="1"/>
  <c r="BA42" i="1"/>
  <c r="BK47" i="1"/>
  <c r="BK12" i="1"/>
  <c r="BK16" i="1"/>
  <c r="BK20" i="1"/>
  <c r="BK24" i="1"/>
  <c r="BK28" i="1"/>
  <c r="BK32" i="1"/>
  <c r="BK36" i="1"/>
  <c r="BK40" i="1"/>
  <c r="BK44" i="1"/>
  <c r="BF9" i="1"/>
  <c r="BF13" i="1"/>
  <c r="BF17" i="1"/>
  <c r="BF21" i="1"/>
  <c r="BF25" i="1"/>
  <c r="BF29" i="1"/>
  <c r="BF33" i="1"/>
  <c r="BF37" i="1"/>
  <c r="BF41" i="1"/>
  <c r="BA15" i="1"/>
  <c r="BA19" i="1"/>
  <c r="BA23" i="1"/>
  <c r="BA27" i="1"/>
  <c r="BA31" i="1"/>
  <c r="BA35" i="1"/>
  <c r="BA39" i="1"/>
  <c r="BK13" i="1"/>
  <c r="BK17" i="1"/>
  <c r="BK21" i="1"/>
  <c r="BK25" i="1"/>
  <c r="BK29" i="1"/>
  <c r="BK33" i="1"/>
  <c r="BK45" i="1"/>
  <c r="BF22" i="1"/>
  <c r="BF38" i="1"/>
  <c r="BA24" i="1"/>
  <c r="BA40" i="1"/>
  <c r="BF10" i="1"/>
  <c r="BF26" i="1"/>
  <c r="BF42" i="1"/>
  <c r="BA28" i="1"/>
  <c r="BK37" i="1"/>
  <c r="BF14" i="1"/>
  <c r="BF30" i="1"/>
  <c r="BA16" i="1"/>
  <c r="BA32" i="1"/>
  <c r="BK41" i="1"/>
  <c r="BF18" i="1"/>
  <c r="BF34" i="1"/>
  <c r="BA20" i="1"/>
  <c r="BA36" i="1"/>
  <c r="BK50" i="1" l="1"/>
  <c r="G29" i="1" l="1"/>
  <c r="G31" i="1" s="1"/>
</calcChain>
</file>

<file path=xl/sharedStrings.xml><?xml version="1.0" encoding="utf-8"?>
<sst xmlns="http://schemas.openxmlformats.org/spreadsheetml/2006/main" count="190" uniqueCount="108">
  <si>
    <t>【謝-２】</t>
    <rPh sb="1" eb="2">
      <t>シャ</t>
    </rPh>
    <phoneticPr fontId="3"/>
  </si>
  <si>
    <t>～</t>
    <phoneticPr fontId="3"/>
  </si>
  <si>
    <t>①</t>
    <phoneticPr fontId="3"/>
  </si>
  <si>
    <t>【源泉徴収の要否】</t>
    <rPh sb="1" eb="3">
      <t>ゲンセン</t>
    </rPh>
    <rPh sb="3" eb="5">
      <t>チョウシュウ</t>
    </rPh>
    <rPh sb="6" eb="8">
      <t>ヨウヒ</t>
    </rPh>
    <phoneticPr fontId="3"/>
  </si>
  <si>
    <t>￥</t>
    <phoneticPr fontId="3"/>
  </si>
  <si>
    <t>…①</t>
    <phoneticPr fontId="3"/>
  </si>
  <si>
    <t>･･･①－②</t>
    <phoneticPr fontId="3"/>
  </si>
  <si>
    <t>年</t>
    <rPh sb="0" eb="1">
      <t>ネン</t>
    </rPh>
    <phoneticPr fontId="3"/>
  </si>
  <si>
    <t>〒</t>
    <phoneticPr fontId="3"/>
  </si>
  <si>
    <t>-</t>
    <phoneticPr fontId="3"/>
  </si>
  <si>
    <t>☎</t>
    <phoneticPr fontId="3"/>
  </si>
  <si>
    <t>-</t>
    <phoneticPr fontId="3"/>
  </si>
  <si>
    <t>（</t>
    <phoneticPr fontId="3"/>
  </si>
  <si>
    <t>1)</t>
    <phoneticPr fontId="3"/>
  </si>
  <si>
    <t>2)</t>
    <phoneticPr fontId="3"/>
  </si>
  <si>
    <t>3)</t>
    <phoneticPr fontId="3"/>
  </si>
  <si>
    <t>銀行</t>
    <rPh sb="0" eb="2">
      <t>ギンコウ</t>
    </rPh>
    <phoneticPr fontId="3"/>
  </si>
  <si>
    <t>）</t>
    <phoneticPr fontId="3"/>
  </si>
  <si>
    <t>4)</t>
    <phoneticPr fontId="3"/>
  </si>
  <si>
    <t>5)</t>
    <phoneticPr fontId="3"/>
  </si>
  <si>
    <t>6)</t>
    <phoneticPr fontId="3"/>
  </si>
  <si>
    <t>アルバイト謝金（給与）　税額表</t>
    <rPh sb="5" eb="7">
      <t>シャキン</t>
    </rPh>
    <rPh sb="8" eb="10">
      <t>キュウヨ</t>
    </rPh>
    <rPh sb="12" eb="14">
      <t>ゼイガク</t>
    </rPh>
    <rPh sb="14" eb="15">
      <t>ヒョウ</t>
    </rPh>
    <phoneticPr fontId="3"/>
  </si>
  <si>
    <t>課税対象金額（円）</t>
    <rPh sb="0" eb="2">
      <t>カゼイ</t>
    </rPh>
    <rPh sb="2" eb="4">
      <t>タイショウ</t>
    </rPh>
    <rPh sb="7" eb="8">
      <t>エン</t>
    </rPh>
    <phoneticPr fontId="3"/>
  </si>
  <si>
    <t>税　額
（円）</t>
    <rPh sb="5" eb="6">
      <t>エン</t>
    </rPh>
    <phoneticPr fontId="3"/>
  </si>
  <si>
    <t>課税対象金額</t>
    <rPh sb="0" eb="2">
      <t>カゼイ</t>
    </rPh>
    <rPh sb="2" eb="4">
      <t>タイショウ</t>
    </rPh>
    <phoneticPr fontId="3"/>
  </si>
  <si>
    <t>税  額
（円）</t>
    <rPh sb="6" eb="7">
      <t>エン</t>
    </rPh>
    <phoneticPr fontId="3"/>
  </si>
  <si>
    <t>以  上</t>
  </si>
  <si>
    <t>未  満</t>
  </si>
  <si>
    <t>課税対象金額の3.063％に相当する金額（１円未満切捨て）</t>
    <rPh sb="0" eb="2">
      <t>カゼイ</t>
    </rPh>
    <rPh sb="2" eb="4">
      <t>タイショウ</t>
    </rPh>
    <rPh sb="22" eb="23">
      <t>エン</t>
    </rPh>
    <rPh sb="23" eb="25">
      <t>ミマン</t>
    </rPh>
    <rPh sb="25" eb="27">
      <t>キリス</t>
    </rPh>
    <phoneticPr fontId="3"/>
  </si>
  <si>
    <t>※課税対象金額が290,000円以上になる場合は、事務局までご確認ください。</t>
  </si>
  <si>
    <t>課税対象額</t>
    <rPh sb="0" eb="2">
      <t>カゼイ</t>
    </rPh>
    <rPh sb="2" eb="4">
      <t>タイショウ</t>
    </rPh>
    <rPh sb="4" eb="5">
      <t>ガク</t>
    </rPh>
    <phoneticPr fontId="3"/>
  </si>
  <si>
    <t>源泉徴収額</t>
    <rPh sb="0" eb="2">
      <t>ゲンセン</t>
    </rPh>
    <rPh sb="2" eb="4">
      <t>チョウシュウ</t>
    </rPh>
    <rPh sb="4" eb="5">
      <t>ガク</t>
    </rPh>
    <phoneticPr fontId="3"/>
  </si>
  <si>
    <t>1)</t>
    <phoneticPr fontId="3"/>
  </si>
  <si>
    <t>Work Schedule and Transfer Application Form</t>
    <phoneticPr fontId="3"/>
  </si>
  <si>
    <t>Name：</t>
    <phoneticPr fontId="3"/>
  </si>
  <si>
    <t>MMM</t>
    <phoneticPr fontId="3"/>
  </si>
  <si>
    <t>YYYY</t>
    <phoneticPr fontId="3"/>
  </si>
  <si>
    <t>day</t>
    <phoneticPr fontId="3"/>
  </si>
  <si>
    <t>work content</t>
    <phoneticPr fontId="3"/>
  </si>
  <si>
    <t>start and finish time</t>
    <phoneticPr fontId="3"/>
  </si>
  <si>
    <t>brake</t>
    <phoneticPr fontId="3"/>
  </si>
  <si>
    <t>attended</t>
    <phoneticPr fontId="3"/>
  </si>
  <si>
    <t>total</t>
    <phoneticPr fontId="3"/>
  </si>
  <si>
    <t>hourly pay</t>
    <phoneticPr fontId="3"/>
  </si>
  <si>
    <t>attendance
total</t>
    <phoneticPr fontId="3"/>
  </si>
  <si>
    <t>yen</t>
    <phoneticPr fontId="3"/>
  </si>
  <si>
    <t>withholding tax</t>
    <phoneticPr fontId="3"/>
  </si>
  <si>
    <t>payment needed</t>
    <phoneticPr fontId="3"/>
  </si>
  <si>
    <t>payment not needed</t>
    <phoneticPr fontId="3"/>
  </si>
  <si>
    <t>※Enter "1" in one of the boxes.</t>
    <phoneticPr fontId="3"/>
  </si>
  <si>
    <t xml:space="preserve">  Regarding the with holding tax, see 6) below.</t>
    <phoneticPr fontId="3"/>
  </si>
  <si>
    <t>Net taxable amount</t>
    <phoneticPr fontId="3"/>
  </si>
  <si>
    <t>Withholding Tax</t>
    <phoneticPr fontId="3"/>
  </si>
  <si>
    <t>Post tax</t>
    <phoneticPr fontId="3"/>
  </si>
  <si>
    <t>…②（①×tax rate)</t>
    <phoneticPr fontId="3"/>
  </si>
  <si>
    <t>Specific work content</t>
    <phoneticPr fontId="3"/>
  </si>
  <si>
    <t>Traffic Expense Application Form</t>
    <phoneticPr fontId="3"/>
  </si>
  <si>
    <t>means of transportation</t>
    <phoneticPr fontId="3"/>
  </si>
  <si>
    <t>section</t>
    <phoneticPr fontId="3"/>
  </si>
  <si>
    <t>fare(round-trip)</t>
    <phoneticPr fontId="3"/>
  </si>
  <si>
    <t>sub-total③</t>
    <phoneticPr fontId="3"/>
  </si>
  <si>
    <t>the number of the work days④</t>
    <phoneticPr fontId="3"/>
  </si>
  <si>
    <t>total⑤(③x④)</t>
    <phoneticPr fontId="3"/>
  </si>
  <si>
    <t>※Please fill in the form if payment of travel expenses is needed.</t>
    <phoneticPr fontId="3"/>
  </si>
  <si>
    <t>As my work content is as above, please transfer the money to the designated bank account.</t>
    <phoneticPr fontId="3"/>
  </si>
  <si>
    <t xml:space="preserve">DD, </t>
    <phoneticPr fontId="3"/>
  </si>
  <si>
    <t>YYYY</t>
    <phoneticPr fontId="3"/>
  </si>
  <si>
    <t>name in Katakana</t>
    <phoneticPr fontId="3"/>
  </si>
  <si>
    <t>Name</t>
    <phoneticPr fontId="3"/>
  </si>
  <si>
    <t>DOB</t>
    <phoneticPr fontId="3"/>
  </si>
  <si>
    <t>DD</t>
    <phoneticPr fontId="3"/>
  </si>
  <si>
    <t>YYYY</t>
    <phoneticPr fontId="3"/>
  </si>
  <si>
    <t>M</t>
    <phoneticPr fontId="3"/>
  </si>
  <si>
    <t>F　)</t>
    <phoneticPr fontId="3"/>
  </si>
  <si>
    <t>Department/Faculty</t>
    <phoneticPr fontId="3"/>
  </si>
  <si>
    <t>ID number</t>
    <phoneticPr fontId="3"/>
  </si>
  <si>
    <t>【Bank Account】</t>
    <phoneticPr fontId="3"/>
  </si>
  <si>
    <t>Transfer the money to the account below, which is not registered to KGU.</t>
    <phoneticPr fontId="3"/>
  </si>
  <si>
    <t>Bank</t>
    <phoneticPr fontId="3"/>
  </si>
  <si>
    <r>
      <t>Branch</t>
    </r>
    <r>
      <rPr>
        <sz val="9"/>
        <rFont val="ＭＳ Ｐ明朝"/>
        <family val="1"/>
        <charset val="128"/>
      </rPr>
      <t>（Branch code</t>
    </r>
    <phoneticPr fontId="3"/>
  </si>
  <si>
    <t>（　　　Savings</t>
    <phoneticPr fontId="3"/>
  </si>
  <si>
    <t>Current）</t>
    <phoneticPr fontId="3"/>
  </si>
  <si>
    <t>Account Number</t>
    <phoneticPr fontId="3"/>
  </si>
  <si>
    <t>【Note】</t>
    <phoneticPr fontId="3"/>
  </si>
  <si>
    <t>Wages based on hourly rate shall be handled by this form.</t>
    <phoneticPr fontId="3"/>
  </si>
  <si>
    <t>I hereby certify that all the data entered above are true.</t>
    <phoneticPr fontId="3"/>
  </si>
  <si>
    <t>Hirer (researcher)</t>
    <phoneticPr fontId="3"/>
  </si>
  <si>
    <t>Please fill in the work content and work hours on a daily basis,</t>
    <phoneticPr fontId="3"/>
  </si>
  <si>
    <t>Please keep a photocopy of this form.</t>
    <phoneticPr fontId="3"/>
  </si>
  <si>
    <t>The personal information on this form will not be used for any purpose other than payment and audit.</t>
    <phoneticPr fontId="3"/>
  </si>
  <si>
    <t>Research offce or Audit office may make inquiries about the application.</t>
    <phoneticPr fontId="3"/>
  </si>
  <si>
    <t>Resident individual who is applicable to all of the three conditions bellow, payment of the withholding tax is not necessary.</t>
    <phoneticPr fontId="3"/>
  </si>
  <si>
    <t>①Successive work period is calculatedwithin two months.</t>
    <phoneticPr fontId="3"/>
  </si>
  <si>
    <t>②Payment(daily basis) is smaller than \9,300.</t>
    <phoneticPr fontId="3"/>
  </si>
  <si>
    <t>③No other employment such as TA, RA and LA exists.</t>
    <phoneticPr fontId="3"/>
  </si>
  <si>
    <t>My account has already been registered to KGU.</t>
    <phoneticPr fontId="3"/>
  </si>
  <si>
    <t>【Cell color and errors】</t>
    <phoneticPr fontId="3"/>
  </si>
  <si>
    <t>If "attended" cells are red;</t>
    <phoneticPr fontId="3"/>
  </si>
  <si>
    <t>→see the error messages above.</t>
    <phoneticPr fontId="3"/>
  </si>
  <si>
    <t xml:space="preserve">If "start and finish time" cells are yellow; </t>
    <phoneticPr fontId="3"/>
  </si>
  <si>
    <t>→Start and finish time must be between 5AM and 10PM.</t>
    <phoneticPr fontId="3"/>
  </si>
  <si>
    <t>If "brake" cell are green;</t>
    <phoneticPr fontId="3"/>
  </si>
  <si>
    <t>→At least 45 minutes brake must be taken if the actual working hours is longer than 6 hours.</t>
    <phoneticPr fontId="3"/>
  </si>
  <si>
    <t>Please correct all the errors bofore printing this form.</t>
    <phoneticPr fontId="3"/>
  </si>
  <si>
    <t>error messages</t>
    <phoneticPr fontId="3"/>
  </si>
  <si>
    <t>seal
or
sig.</t>
    <phoneticPr fontId="3"/>
  </si>
  <si>
    <t>Account Holder
(in Katakana)</t>
    <phoneticPr fontId="3"/>
  </si>
  <si>
    <t>address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</si>
</sst>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:mm;@"/>
    <numFmt numFmtId="177" formatCode="#,##0_);[Red]\(#,##0\)"/>
    <numFmt numFmtId="178" formatCode="#,##0_ "/>
    <numFmt numFmtId="179" formatCode="[h]:mm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8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1"/>
      <color indexed="8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9.5"/>
      <color indexed="8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.5"/>
      <name val="ＭＳ Ｐ明朝"/>
      <family val="1"/>
      <charset val="128"/>
    </font>
    <font>
      <sz val="9"/>
      <color indexed="27"/>
      <name val="明朝"/>
      <family val="1"/>
      <charset val="128"/>
    </font>
    <font>
      <b/>
      <sz val="14"/>
      <name val="ＭＳ Ｐゴシック"/>
      <family val="3"/>
      <charset val="128"/>
    </font>
    <font>
      <sz val="6"/>
      <color indexed="8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mediumGray">
        <fgColor indexed="8"/>
        <bgColor indexed="37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4" fontId="28" fillId="6" borderId="0" applyNumberFormat="0" applyBorder="0" applyAlignment="0" applyProtection="0">
      <alignment horizontal="left"/>
    </xf>
    <xf numFmtId="0" fontId="1" fillId="0" borderId="0"/>
  </cellStyleXfs>
  <cellXfs count="39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14" xfId="0" applyFont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176" fontId="11" fillId="2" borderId="18" xfId="0" quotePrefix="1" applyNumberFormat="1" applyFont="1" applyFill="1" applyBorder="1" applyAlignment="1" applyProtection="1">
      <alignment vertical="center"/>
      <protection locked="0"/>
    </xf>
    <xf numFmtId="176" fontId="12" fillId="2" borderId="20" xfId="0" applyNumberFormat="1" applyFont="1" applyFill="1" applyBorder="1" applyAlignment="1" applyProtection="1">
      <alignment vertical="center"/>
      <protection locked="0"/>
    </xf>
    <xf numFmtId="0" fontId="13" fillId="0" borderId="22" xfId="0" applyFont="1" applyBorder="1">
      <alignment vertical="center"/>
    </xf>
    <xf numFmtId="0" fontId="14" fillId="0" borderId="15" xfId="0" applyFont="1" applyBorder="1">
      <alignment vertical="center"/>
    </xf>
    <xf numFmtId="0" fontId="14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4" fillId="0" borderId="21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176" fontId="11" fillId="2" borderId="25" xfId="0" quotePrefix="1" applyNumberFormat="1" applyFont="1" applyFill="1" applyBorder="1" applyAlignment="1" applyProtection="1">
      <alignment vertical="center"/>
      <protection locked="0"/>
    </xf>
    <xf numFmtId="176" fontId="12" fillId="2" borderId="26" xfId="0" applyNumberFormat="1" applyFont="1" applyFill="1" applyBorder="1" applyAlignment="1" applyProtection="1">
      <alignment vertical="center"/>
      <protection locked="0"/>
    </xf>
    <xf numFmtId="0" fontId="13" fillId="0" borderId="24" xfId="0" applyFont="1" applyBorder="1">
      <alignment vertical="center"/>
    </xf>
    <xf numFmtId="0" fontId="14" fillId="0" borderId="25" xfId="0" applyFont="1" applyBorder="1">
      <alignment vertical="center"/>
    </xf>
    <xf numFmtId="0" fontId="15" fillId="0" borderId="24" xfId="0" applyFont="1" applyBorder="1">
      <alignment vertical="center"/>
    </xf>
    <xf numFmtId="0" fontId="14" fillId="0" borderId="27" xfId="0" applyFont="1" applyBorder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left" vertical="top"/>
    </xf>
    <xf numFmtId="0" fontId="13" fillId="0" borderId="33" xfId="0" applyFont="1" applyBorder="1">
      <alignment vertical="center"/>
    </xf>
    <xf numFmtId="0" fontId="14" fillId="0" borderId="29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33" xfId="0" applyFont="1" applyBorder="1">
      <alignment vertical="center"/>
    </xf>
    <xf numFmtId="0" fontId="14" fillId="0" borderId="32" xfId="0" applyFont="1" applyBorder="1">
      <alignment vertical="center"/>
    </xf>
    <xf numFmtId="0" fontId="13" fillId="0" borderId="35" xfId="0" applyFont="1" applyBorder="1" applyAlignment="1">
      <alignment vertical="center"/>
    </xf>
    <xf numFmtId="0" fontId="4" fillId="0" borderId="4" xfId="0" applyFont="1" applyBorder="1">
      <alignment vertical="center"/>
    </xf>
    <xf numFmtId="0" fontId="17" fillId="0" borderId="4" xfId="0" applyFont="1" applyBorder="1" applyAlignment="1">
      <alignment horizontal="left" vertical="center" indent="1"/>
    </xf>
    <xf numFmtId="0" fontId="17" fillId="0" borderId="4" xfId="0" applyFont="1" applyBorder="1" applyAlignment="1">
      <alignment horizontal="center" vertical="center"/>
    </xf>
    <xf numFmtId="49" fontId="18" fillId="0" borderId="6" xfId="0" applyNumberFormat="1" applyFont="1" applyBorder="1" applyAlignment="1" applyProtection="1">
      <alignment vertical="center"/>
      <protection locked="0"/>
    </xf>
    <xf numFmtId="0" fontId="4" fillId="3" borderId="42" xfId="0" applyFont="1" applyFill="1" applyBorder="1" applyAlignment="1">
      <alignment vertical="center"/>
    </xf>
    <xf numFmtId="0" fontId="4" fillId="0" borderId="44" xfId="0" applyFont="1" applyBorder="1">
      <alignment vertical="center"/>
    </xf>
    <xf numFmtId="0" fontId="17" fillId="0" borderId="0" xfId="0" applyFont="1" applyBorder="1" applyAlignment="1">
      <alignment vertical="center"/>
    </xf>
    <xf numFmtId="0" fontId="15" fillId="0" borderId="45" xfId="0" applyFont="1" applyBorder="1" applyAlignment="1">
      <alignment horizontal="center" vertical="center" shrinkToFit="1"/>
    </xf>
    <xf numFmtId="0" fontId="17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49" fontId="18" fillId="0" borderId="47" xfId="0" applyNumberFormat="1" applyFont="1" applyBorder="1" applyAlignment="1" applyProtection="1">
      <alignment vertical="center"/>
      <protection locked="0"/>
    </xf>
    <xf numFmtId="0" fontId="19" fillId="0" borderId="45" xfId="0" applyFont="1" applyBorder="1" applyAlignment="1">
      <alignment horizontal="center" vertical="center" shrinkToFit="1"/>
    </xf>
    <xf numFmtId="0" fontId="4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7" xfId="0" applyFont="1" applyBorder="1">
      <alignment vertical="center"/>
    </xf>
    <xf numFmtId="0" fontId="0" fillId="0" borderId="0" xfId="0" applyBorder="1" applyAlignment="1">
      <alignment horizontal="center" vertical="center" shrinkToFit="1"/>
    </xf>
    <xf numFmtId="0" fontId="17" fillId="0" borderId="0" xfId="0" applyFont="1" applyBorder="1" applyAlignment="1">
      <alignment horizontal="right" vertical="center"/>
    </xf>
    <xf numFmtId="0" fontId="4" fillId="0" borderId="48" xfId="0" applyFont="1" applyFill="1" applyBorder="1" applyAlignment="1">
      <alignment horizontal="left" vertical="center"/>
    </xf>
    <xf numFmtId="20" fontId="4" fillId="0" borderId="0" xfId="0" applyNumberFormat="1" applyFont="1">
      <alignment vertical="center"/>
    </xf>
    <xf numFmtId="178" fontId="20" fillId="3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20" fillId="3" borderId="0" xfId="0" applyFont="1" applyFill="1" applyBorder="1" applyAlignment="1">
      <alignment vertical="center"/>
    </xf>
    <xf numFmtId="0" fontId="20" fillId="3" borderId="52" xfId="0" applyFont="1" applyFill="1" applyBorder="1" applyAlignment="1">
      <alignment vertical="center"/>
    </xf>
    <xf numFmtId="0" fontId="4" fillId="0" borderId="3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3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2" fillId="0" borderId="4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7" xfId="0" applyFont="1" applyFill="1" applyBorder="1">
      <alignment vertical="center"/>
    </xf>
    <xf numFmtId="0" fontId="4" fillId="0" borderId="4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vertical="center"/>
    </xf>
    <xf numFmtId="0" fontId="4" fillId="0" borderId="44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44" xfId="0" applyFont="1" applyFill="1" applyBorder="1">
      <alignment vertical="center"/>
    </xf>
    <xf numFmtId="0" fontId="17" fillId="0" borderId="47" xfId="0" applyFont="1" applyFill="1" applyBorder="1">
      <alignment vertical="center"/>
    </xf>
    <xf numFmtId="0" fontId="4" fillId="0" borderId="47" xfId="0" applyFont="1" applyBorder="1" applyAlignment="1" applyProtection="1">
      <alignment vertical="center" wrapText="1"/>
      <protection locked="0"/>
    </xf>
    <xf numFmtId="0" fontId="17" fillId="0" borderId="44" xfId="0" applyFont="1" applyBorder="1">
      <alignment vertical="center"/>
    </xf>
    <xf numFmtId="0" fontId="17" fillId="4" borderId="47" xfId="0" applyFont="1" applyFill="1" applyBorder="1" applyAlignment="1">
      <alignment vertical="center" shrinkToFit="1"/>
    </xf>
    <xf numFmtId="0" fontId="4" fillId="0" borderId="0" xfId="0" quotePrefix="1" applyFont="1" applyBorder="1" applyAlignment="1">
      <alignment horizontal="center" vertical="center"/>
    </xf>
    <xf numFmtId="49" fontId="0" fillId="0" borderId="74" xfId="0" applyNumberFormat="1" applyFill="1" applyBorder="1" applyAlignment="1">
      <alignment vertical="center"/>
    </xf>
    <xf numFmtId="0" fontId="17" fillId="0" borderId="0" xfId="0" applyFont="1" applyBorder="1" applyAlignment="1">
      <alignment vertical="top" wrapText="1"/>
    </xf>
    <xf numFmtId="0" fontId="17" fillId="0" borderId="47" xfId="0" applyFont="1" applyBorder="1" applyAlignment="1">
      <alignment vertical="top" wrapText="1"/>
    </xf>
    <xf numFmtId="0" fontId="17" fillId="0" borderId="0" xfId="0" applyFont="1" applyFill="1" applyBorder="1" applyAlignment="1"/>
    <xf numFmtId="0" fontId="4" fillId="3" borderId="0" xfId="0" applyFont="1" applyFill="1" applyBorder="1">
      <alignment vertical="center"/>
    </xf>
    <xf numFmtId="49" fontId="4" fillId="0" borderId="0" xfId="0" applyNumberFormat="1" applyFont="1" applyBorder="1">
      <alignment vertical="center"/>
    </xf>
    <xf numFmtId="0" fontId="17" fillId="0" borderId="52" xfId="0" applyFont="1" applyFill="1" applyBorder="1">
      <alignment vertical="center"/>
    </xf>
    <xf numFmtId="0" fontId="4" fillId="3" borderId="47" xfId="0" applyFont="1" applyFill="1" applyBorder="1">
      <alignment vertical="center"/>
    </xf>
    <xf numFmtId="0" fontId="4" fillId="5" borderId="0" xfId="0" applyFont="1" applyFill="1" applyBorder="1">
      <alignment vertical="center"/>
    </xf>
    <xf numFmtId="0" fontId="22" fillId="0" borderId="44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 applyProtection="1">
      <alignment vertical="center"/>
    </xf>
    <xf numFmtId="49" fontId="21" fillId="2" borderId="0" xfId="0" applyNumberFormat="1" applyFont="1" applyFill="1" applyBorder="1" applyProtection="1">
      <alignment vertical="center"/>
      <protection locked="0"/>
    </xf>
    <xf numFmtId="49" fontId="21" fillId="2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left" vertical="center"/>
    </xf>
    <xf numFmtId="0" fontId="4" fillId="5" borderId="52" xfId="0" applyFont="1" applyFill="1" applyBorder="1">
      <alignment vertical="center"/>
    </xf>
    <xf numFmtId="0" fontId="16" fillId="3" borderId="47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 indent="1"/>
    </xf>
    <xf numFmtId="0" fontId="0" fillId="0" borderId="47" xfId="0" applyBorder="1" applyAlignment="1">
      <alignment vertical="center"/>
    </xf>
    <xf numFmtId="0" fontId="17" fillId="0" borderId="52" xfId="0" applyFont="1" applyBorder="1" applyAlignment="1">
      <alignment vertical="center"/>
    </xf>
    <xf numFmtId="0" fontId="17" fillId="0" borderId="52" xfId="0" applyFont="1" applyBorder="1" applyAlignment="1">
      <alignment horizontal="left" vertical="center" indent="1"/>
    </xf>
    <xf numFmtId="0" fontId="23" fillId="0" borderId="35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24" fillId="0" borderId="44" xfId="0" applyFont="1" applyBorder="1" applyAlignment="1">
      <alignment horizontal="center" vertical="top"/>
    </xf>
    <xf numFmtId="0" fontId="4" fillId="0" borderId="44" xfId="0" applyFont="1" applyBorder="1" applyAlignment="1">
      <alignment horizontal="right" vertical="center"/>
    </xf>
    <xf numFmtId="0" fontId="4" fillId="0" borderId="44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 shrinkToFit="1"/>
    </xf>
    <xf numFmtId="0" fontId="13" fillId="0" borderId="0" xfId="0" applyFont="1" applyBorder="1" applyAlignment="1">
      <alignment horizontal="center" vertical="center" shrinkToFit="1"/>
    </xf>
    <xf numFmtId="0" fontId="15" fillId="0" borderId="47" xfId="0" applyFont="1" applyBorder="1" applyAlignment="1">
      <alignment horizontal="center" vertical="center" shrinkToFit="1"/>
    </xf>
    <xf numFmtId="0" fontId="13" fillId="0" borderId="44" xfId="0" applyFont="1" applyBorder="1" applyAlignment="1" applyProtection="1">
      <alignment vertical="center"/>
    </xf>
    <xf numFmtId="0" fontId="13" fillId="0" borderId="74" xfId="0" applyFont="1" applyBorder="1" applyAlignment="1">
      <alignment horizontal="right" vertical="center"/>
    </xf>
    <xf numFmtId="0" fontId="18" fillId="0" borderId="74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vertical="center"/>
      <protection locked="0"/>
    </xf>
    <xf numFmtId="0" fontId="4" fillId="0" borderId="44" xfId="0" applyFont="1" applyBorder="1" applyProtection="1">
      <alignment vertical="center"/>
    </xf>
    <xf numFmtId="0" fontId="4" fillId="0" borderId="0" xfId="0" applyFont="1" applyBorder="1" applyAlignment="1"/>
    <xf numFmtId="0" fontId="0" fillId="0" borderId="47" xfId="0" applyBorder="1" applyAlignment="1" applyProtection="1">
      <alignment vertical="center" shrinkToFit="1"/>
      <protection locked="0"/>
    </xf>
    <xf numFmtId="0" fontId="13" fillId="0" borderId="44" xfId="0" applyFont="1" applyBorder="1" applyAlignment="1">
      <alignment horizontal="center" vertical="top"/>
    </xf>
    <xf numFmtId="0" fontId="27" fillId="0" borderId="44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top"/>
    </xf>
    <xf numFmtId="0" fontId="1" fillId="0" borderId="0" xfId="3" applyFill="1" applyProtection="1"/>
    <xf numFmtId="0" fontId="12" fillId="0" borderId="0" xfId="3" applyFont="1" applyFill="1" applyBorder="1" applyAlignment="1" applyProtection="1">
      <alignment horizontal="center" vertical="center" wrapText="1"/>
    </xf>
    <xf numFmtId="0" fontId="12" fillId="0" borderId="0" xfId="3" applyFont="1" applyFill="1" applyProtection="1"/>
    <xf numFmtId="0" fontId="12" fillId="0" borderId="80" xfId="3" applyFont="1" applyFill="1" applyBorder="1" applyAlignment="1" applyProtection="1">
      <alignment horizontal="center" vertical="center"/>
    </xf>
    <xf numFmtId="0" fontId="12" fillId="0" borderId="46" xfId="3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0" fillId="0" borderId="82" xfId="3" applyNumberFormat="1" applyFont="1" applyFill="1" applyBorder="1" applyAlignment="1" applyProtection="1">
      <alignment vertical="center"/>
    </xf>
    <xf numFmtId="0" fontId="0" fillId="0" borderId="31" xfId="0" applyNumberFormat="1" applyFill="1" applyBorder="1" applyAlignment="1" applyProtection="1">
      <alignment vertical="center"/>
    </xf>
    <xf numFmtId="3" fontId="18" fillId="0" borderId="0" xfId="3" applyNumberFormat="1" applyFont="1" applyFill="1" applyBorder="1" applyAlignment="1" applyProtection="1">
      <alignment vertical="center" wrapText="1"/>
    </xf>
    <xf numFmtId="3" fontId="1" fillId="0" borderId="84" xfId="3" applyNumberFormat="1" applyBorder="1" applyAlignment="1" applyProtection="1">
      <alignment vertical="center"/>
    </xf>
    <xf numFmtId="3" fontId="1" fillId="0" borderId="85" xfId="3" applyNumberFormat="1" applyBorder="1" applyAlignment="1" applyProtection="1">
      <alignment vertical="center"/>
    </xf>
    <xf numFmtId="3" fontId="1" fillId="0" borderId="86" xfId="3" applyNumberFormat="1" applyBorder="1" applyAlignment="1" applyProtection="1">
      <alignment vertical="center"/>
    </xf>
    <xf numFmtId="0" fontId="0" fillId="0" borderId="44" xfId="0" applyFill="1" applyBorder="1" applyAlignment="1" applyProtection="1">
      <alignment vertical="center"/>
    </xf>
    <xf numFmtId="0" fontId="0" fillId="0" borderId="45" xfId="0" applyFill="1" applyBorder="1" applyAlignment="1" applyProtection="1">
      <alignment vertical="center"/>
    </xf>
    <xf numFmtId="3" fontId="1" fillId="0" borderId="88" xfId="3" applyNumberFormat="1" applyBorder="1" applyAlignment="1" applyProtection="1">
      <alignment vertical="center"/>
    </xf>
    <xf numFmtId="3" fontId="1" fillId="0" borderId="89" xfId="3" applyNumberFormat="1" applyBorder="1" applyAlignment="1" applyProtection="1">
      <alignment vertical="center"/>
    </xf>
    <xf numFmtId="3" fontId="1" fillId="0" borderId="90" xfId="3" applyNumberFormat="1" applyBorder="1" applyAlignment="1" applyProtection="1">
      <alignment vertical="center"/>
    </xf>
    <xf numFmtId="0" fontId="0" fillId="0" borderId="91" xfId="0" applyFill="1" applyBorder="1" applyAlignment="1" applyProtection="1">
      <alignment vertical="center"/>
    </xf>
    <xf numFmtId="0" fontId="0" fillId="0" borderId="92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3" fontId="1" fillId="0" borderId="93" xfId="3" applyNumberFormat="1" applyBorder="1" applyAlignment="1" applyProtection="1">
      <alignment vertical="center"/>
    </xf>
    <xf numFmtId="3" fontId="1" fillId="0" borderId="94" xfId="3" applyNumberFormat="1" applyBorder="1" applyAlignment="1" applyProtection="1">
      <alignment vertical="center"/>
    </xf>
    <xf numFmtId="3" fontId="1" fillId="0" borderId="95" xfId="3" applyNumberFormat="1" applyBorder="1" applyAlignment="1" applyProtection="1">
      <alignment vertical="center"/>
    </xf>
    <xf numFmtId="3" fontId="1" fillId="0" borderId="84" xfId="3" applyNumberFormat="1" applyFill="1" applyBorder="1" applyAlignment="1" applyProtection="1">
      <alignment vertical="center"/>
    </xf>
    <xf numFmtId="3" fontId="1" fillId="0" borderId="85" xfId="3" applyNumberFormat="1" applyFill="1" applyBorder="1" applyAlignment="1" applyProtection="1">
      <alignment vertical="center"/>
    </xf>
    <xf numFmtId="3" fontId="1" fillId="0" borderId="86" xfId="3" applyNumberFormat="1" applyFill="1" applyBorder="1" applyAlignment="1" applyProtection="1">
      <alignment vertical="center"/>
    </xf>
    <xf numFmtId="0" fontId="1" fillId="0" borderId="0" xfId="3" applyProtection="1"/>
    <xf numFmtId="0" fontId="0" fillId="0" borderId="0" xfId="0" applyProtection="1">
      <alignment vertical="center"/>
    </xf>
    <xf numFmtId="0" fontId="0" fillId="0" borderId="0" xfId="3" applyFont="1" applyProtection="1"/>
    <xf numFmtId="0" fontId="0" fillId="7" borderId="0" xfId="3" applyFont="1" applyFill="1" applyProtection="1"/>
    <xf numFmtId="3" fontId="18" fillId="7" borderId="0" xfId="3" applyNumberFormat="1" applyFont="1" applyFill="1" applyBorder="1" applyAlignment="1" applyProtection="1">
      <alignment vertical="center" wrapText="1"/>
    </xf>
    <xf numFmtId="0" fontId="0" fillId="8" borderId="0" xfId="3" applyFont="1" applyFill="1" applyProtection="1"/>
    <xf numFmtId="3" fontId="18" fillId="8" borderId="0" xfId="3" applyNumberFormat="1" applyFont="1" applyFill="1" applyBorder="1" applyAlignment="1" applyProtection="1">
      <alignment vertical="center" wrapText="1"/>
    </xf>
    <xf numFmtId="0" fontId="0" fillId="4" borderId="96" xfId="0" applyFill="1" applyBorder="1" applyProtection="1">
      <alignment vertical="center"/>
    </xf>
    <xf numFmtId="0" fontId="0" fillId="4" borderId="97" xfId="0" applyFill="1" applyBorder="1" applyProtection="1">
      <alignment vertical="center"/>
    </xf>
    <xf numFmtId="0" fontId="0" fillId="4" borderId="98" xfId="0" applyFill="1" applyBorder="1" applyProtection="1">
      <alignment vertical="center"/>
    </xf>
    <xf numFmtId="0" fontId="0" fillId="4" borderId="99" xfId="0" applyFill="1" applyBorder="1" applyProtection="1">
      <alignment vertical="center"/>
    </xf>
    <xf numFmtId="0" fontId="0" fillId="4" borderId="100" xfId="0" applyFill="1" applyBorder="1" applyProtection="1">
      <alignment vertical="center"/>
    </xf>
    <xf numFmtId="0" fontId="0" fillId="4" borderId="101" xfId="0" applyFill="1" applyBorder="1" applyProtection="1">
      <alignment vertical="center"/>
    </xf>
    <xf numFmtId="0" fontId="0" fillId="0" borderId="0" xfId="0" applyFont="1">
      <alignment vertical="center"/>
    </xf>
    <xf numFmtId="0" fontId="0" fillId="4" borderId="99" xfId="0" applyFont="1" applyFill="1" applyBorder="1" applyProtection="1">
      <alignment vertical="center"/>
    </xf>
    <xf numFmtId="0" fontId="0" fillId="4" borderId="100" xfId="0" applyFont="1" applyFill="1" applyBorder="1" applyProtection="1">
      <alignment vertical="center"/>
    </xf>
    <xf numFmtId="0" fontId="0" fillId="9" borderId="100" xfId="0" applyFont="1" applyFill="1" applyBorder="1" applyProtection="1">
      <alignment vertical="center"/>
    </xf>
    <xf numFmtId="0" fontId="2" fillId="4" borderId="100" xfId="0" applyFont="1" applyFill="1" applyBorder="1" applyProtection="1">
      <alignment vertical="center"/>
    </xf>
    <xf numFmtId="0" fontId="0" fillId="8" borderId="100" xfId="0" applyFont="1" applyFill="1" applyBorder="1" applyProtection="1">
      <alignment vertical="center"/>
    </xf>
    <xf numFmtId="0" fontId="0" fillId="10" borderId="100" xfId="0" applyFont="1" applyFill="1" applyBorder="1" applyProtection="1">
      <alignment vertical="center"/>
    </xf>
    <xf numFmtId="0" fontId="0" fillId="4" borderId="102" xfId="0" applyFill="1" applyBorder="1" applyProtection="1">
      <alignment vertical="center"/>
    </xf>
    <xf numFmtId="0" fontId="0" fillId="4" borderId="103" xfId="0" applyFill="1" applyBorder="1" applyProtection="1">
      <alignment vertical="center"/>
    </xf>
    <xf numFmtId="0" fontId="0" fillId="4" borderId="104" xfId="0" applyFill="1" applyBorder="1" applyProtection="1">
      <alignment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2" fillId="0" borderId="0" xfId="0" applyFont="1" applyFill="1" applyBorder="1" applyAlignment="1"/>
    <xf numFmtId="0" fontId="22" fillId="0" borderId="0" xfId="0" applyFont="1" applyBorder="1" applyAlignment="1">
      <alignment vertical="center"/>
    </xf>
    <xf numFmtId="0" fontId="17" fillId="0" borderId="74" xfId="0" applyFont="1" applyBorder="1" applyAlignment="1">
      <alignment vertical="center"/>
    </xf>
    <xf numFmtId="0" fontId="22" fillId="0" borderId="0" xfId="0" applyFont="1" applyBorder="1" applyAlignment="1"/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6" fontId="11" fillId="2" borderId="18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19" xfId="0" applyNumberFormat="1" applyFont="1" applyFill="1" applyBorder="1" applyAlignment="1" applyProtection="1">
      <alignment horizontal="center" vertical="center"/>
      <protection locked="0"/>
    </xf>
    <xf numFmtId="176" fontId="11" fillId="2" borderId="1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20" xfId="0" applyNumberFormat="1" applyFont="1" applyFill="1" applyBorder="1" applyAlignment="1" applyProtection="1">
      <alignment horizontal="center" vertical="center"/>
      <protection locked="0"/>
    </xf>
    <xf numFmtId="176" fontId="11" fillId="3" borderId="15" xfId="0" quotePrefix="1" applyNumberFormat="1" applyFont="1" applyFill="1" applyBorder="1" applyAlignment="1">
      <alignment vertical="center"/>
    </xf>
    <xf numFmtId="176" fontId="11" fillId="3" borderId="21" xfId="0" quotePrefix="1" applyNumberFormat="1" applyFont="1" applyFill="1" applyBorder="1" applyAlignment="1">
      <alignment vertical="center"/>
    </xf>
    <xf numFmtId="176" fontId="11" fillId="2" borderId="25" xfId="0" quotePrefix="1" applyNumberFormat="1" applyFont="1" applyFill="1" applyBorder="1" applyAlignment="1" applyProtection="1">
      <alignment horizontal="center" vertical="center"/>
      <protection locked="0"/>
    </xf>
    <xf numFmtId="176" fontId="11" fillId="2" borderId="23" xfId="0" quotePrefix="1" applyNumberFormat="1" applyFont="1" applyFill="1" applyBorder="1" applyAlignment="1" applyProtection="1">
      <alignment horizontal="center" vertical="center"/>
      <protection locked="0"/>
    </xf>
    <xf numFmtId="176" fontId="11" fillId="2" borderId="26" xfId="0" quotePrefix="1" applyNumberFormat="1" applyFont="1" applyFill="1" applyBorder="1" applyAlignment="1" applyProtection="1">
      <alignment horizontal="center" vertical="center"/>
      <protection locked="0"/>
    </xf>
    <xf numFmtId="176" fontId="11" fillId="3" borderId="25" xfId="0" quotePrefix="1" applyNumberFormat="1" applyFont="1" applyFill="1" applyBorder="1" applyAlignment="1">
      <alignment vertical="center"/>
    </xf>
    <xf numFmtId="176" fontId="11" fillId="3" borderId="27" xfId="0" quotePrefix="1" applyNumberFormat="1" applyFont="1" applyFill="1" applyBorder="1" applyAlignment="1">
      <alignment vertical="center"/>
    </xf>
    <xf numFmtId="176" fontId="12" fillId="2" borderId="23" xfId="0" applyNumberFormat="1" applyFont="1" applyFill="1" applyBorder="1" applyAlignment="1" applyProtection="1">
      <alignment horizontal="center" vertical="center"/>
      <protection locked="0"/>
    </xf>
    <xf numFmtId="176" fontId="12" fillId="2" borderId="26" xfId="0" applyNumberFormat="1" applyFont="1" applyFill="1" applyBorder="1" applyAlignment="1" applyProtection="1">
      <alignment horizontal="center" vertical="center"/>
      <protection locked="0"/>
    </xf>
    <xf numFmtId="178" fontId="20" fillId="3" borderId="49" xfId="0" applyNumberFormat="1" applyFont="1" applyFill="1" applyBorder="1" applyAlignment="1">
      <alignment horizontal="center" vertical="center"/>
    </xf>
    <xf numFmtId="178" fontId="20" fillId="3" borderId="50" xfId="0" applyNumberFormat="1" applyFont="1" applyFill="1" applyBorder="1" applyAlignment="1">
      <alignment horizontal="center" vertical="center"/>
    </xf>
    <xf numFmtId="178" fontId="20" fillId="3" borderId="51" xfId="0" applyNumberFormat="1" applyFont="1" applyFill="1" applyBorder="1" applyAlignment="1">
      <alignment horizontal="center" vertical="center"/>
    </xf>
    <xf numFmtId="3" fontId="20" fillId="3" borderId="49" xfId="0" applyNumberFormat="1" applyFont="1" applyFill="1" applyBorder="1" applyAlignment="1">
      <alignment horizontal="center" vertical="center"/>
    </xf>
    <xf numFmtId="0" fontId="20" fillId="3" borderId="50" xfId="0" applyFont="1" applyFill="1" applyBorder="1" applyAlignment="1">
      <alignment horizontal="center" vertical="center"/>
    </xf>
    <xf numFmtId="0" fontId="20" fillId="3" borderId="51" xfId="0" applyFont="1" applyFill="1" applyBorder="1" applyAlignment="1">
      <alignment horizontal="center" vertical="center"/>
    </xf>
    <xf numFmtId="176" fontId="11" fillId="3" borderId="29" xfId="0" quotePrefix="1" applyNumberFormat="1" applyFont="1" applyFill="1" applyBorder="1" applyAlignment="1">
      <alignment vertical="center"/>
    </xf>
    <xf numFmtId="176" fontId="11" fillId="3" borderId="32" xfId="0" quotePrefix="1" applyNumberFormat="1" applyFont="1" applyFill="1" applyBorder="1" applyAlignment="1">
      <alignment vertical="center"/>
    </xf>
    <xf numFmtId="176" fontId="11" fillId="2" borderId="2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0" xfId="0" applyNumberFormat="1" applyFont="1" applyFill="1" applyBorder="1" applyAlignment="1" applyProtection="1">
      <alignment horizontal="center" vertical="center"/>
      <protection locked="0"/>
    </xf>
    <xf numFmtId="176" fontId="11" fillId="2" borderId="30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4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38" fontId="4" fillId="2" borderId="37" xfId="1" applyFont="1" applyFill="1" applyBorder="1" applyAlignment="1" applyProtection="1">
      <alignment horizontal="center" vertical="center"/>
      <protection locked="0"/>
    </xf>
    <xf numFmtId="38" fontId="0" fillId="2" borderId="38" xfId="1" applyFont="1" applyFill="1" applyBorder="1" applyAlignment="1" applyProtection="1">
      <alignment horizontal="center" vertical="center"/>
      <protection locked="0"/>
    </xf>
    <xf numFmtId="177" fontId="16" fillId="3" borderId="4" xfId="0" applyNumberFormat="1" applyFont="1" applyFill="1" applyBorder="1" applyAlignment="1">
      <alignment horizontal="center" vertical="center"/>
    </xf>
    <xf numFmtId="177" fontId="16" fillId="3" borderId="1" xfId="0" applyNumberFormat="1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11" fillId="2" borderId="64" xfId="0" applyFont="1" applyFill="1" applyBorder="1" applyAlignment="1" applyProtection="1">
      <alignment horizontal="center" vertical="center"/>
      <protection locked="0"/>
    </xf>
    <xf numFmtId="0" fontId="11" fillId="2" borderId="65" xfId="0" applyFont="1" applyFill="1" applyBorder="1" applyAlignment="1" applyProtection="1">
      <alignment horizontal="center" vertical="center"/>
      <protection locked="0"/>
    </xf>
    <xf numFmtId="0" fontId="11" fillId="2" borderId="66" xfId="0" applyFont="1" applyFill="1" applyBorder="1" applyAlignment="1" applyProtection="1">
      <alignment horizontal="center" vertical="center"/>
      <protection locked="0"/>
    </xf>
    <xf numFmtId="0" fontId="11" fillId="2" borderId="67" xfId="0" applyFont="1" applyFill="1" applyBorder="1" applyAlignment="1" applyProtection="1">
      <alignment horizontal="center" vertical="center"/>
      <protection locked="0"/>
    </xf>
    <xf numFmtId="0" fontId="12" fillId="2" borderId="65" xfId="0" applyFont="1" applyFill="1" applyBorder="1" applyAlignment="1" applyProtection="1">
      <alignment horizontal="center" vertical="center"/>
      <protection locked="0"/>
    </xf>
    <xf numFmtId="0" fontId="12" fillId="2" borderId="66" xfId="0" applyFont="1" applyFill="1" applyBorder="1" applyAlignment="1" applyProtection="1">
      <alignment horizontal="center" vertical="center"/>
      <protection locked="0"/>
    </xf>
    <xf numFmtId="178" fontId="11" fillId="2" borderId="67" xfId="0" applyNumberFormat="1" applyFont="1" applyFill="1" applyBorder="1" applyAlignment="1" applyProtection="1">
      <alignment horizontal="center" vertical="center"/>
      <protection locked="0"/>
    </xf>
    <xf numFmtId="178" fontId="11" fillId="2" borderId="65" xfId="0" applyNumberFormat="1" applyFont="1" applyFill="1" applyBorder="1" applyAlignment="1" applyProtection="1">
      <alignment horizontal="center" vertical="center"/>
      <protection locked="0"/>
    </xf>
    <xf numFmtId="178" fontId="11" fillId="2" borderId="6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11" fillId="2" borderId="59" xfId="0" applyFont="1" applyFill="1" applyBorder="1" applyAlignment="1" applyProtection="1">
      <alignment horizontal="center" vertical="center"/>
      <protection locked="0"/>
    </xf>
    <xf numFmtId="0" fontId="11" fillId="2" borderId="60" xfId="0" applyFont="1" applyFill="1" applyBorder="1" applyAlignment="1" applyProtection="1">
      <alignment horizontal="center" vertical="center"/>
      <protection locked="0"/>
    </xf>
    <xf numFmtId="0" fontId="11" fillId="2" borderId="61" xfId="0" applyFont="1" applyFill="1" applyBorder="1" applyAlignment="1" applyProtection="1">
      <alignment horizontal="center" vertical="center"/>
      <protection locked="0"/>
    </xf>
    <xf numFmtId="0" fontId="11" fillId="2" borderId="62" xfId="0" applyFont="1" applyFill="1" applyBorder="1" applyAlignment="1" applyProtection="1">
      <alignment horizontal="center" vertical="center"/>
      <protection locked="0"/>
    </xf>
    <xf numFmtId="0" fontId="12" fillId="2" borderId="60" xfId="0" applyFont="1" applyFill="1" applyBorder="1" applyAlignment="1" applyProtection="1">
      <alignment horizontal="center" vertical="center"/>
      <protection locked="0"/>
    </xf>
    <xf numFmtId="0" fontId="12" fillId="2" borderId="61" xfId="0" applyFont="1" applyFill="1" applyBorder="1" applyAlignment="1" applyProtection="1">
      <alignment horizontal="center" vertical="center"/>
      <protection locked="0"/>
    </xf>
    <xf numFmtId="178" fontId="11" fillId="2" borderId="62" xfId="0" applyNumberFormat="1" applyFont="1" applyFill="1" applyBorder="1" applyAlignment="1" applyProtection="1">
      <alignment horizontal="center" vertical="center"/>
      <protection locked="0"/>
    </xf>
    <xf numFmtId="178" fontId="11" fillId="2" borderId="60" xfId="0" applyNumberFormat="1" applyFont="1" applyFill="1" applyBorder="1" applyAlignment="1" applyProtection="1">
      <alignment horizontal="center" vertical="center"/>
      <protection locked="0"/>
    </xf>
    <xf numFmtId="178" fontId="11" fillId="2" borderId="63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2" fillId="0" borderId="35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0" xfId="0" applyBorder="1" applyAlignment="1">
      <alignment vertical="center"/>
    </xf>
    <xf numFmtId="49" fontId="11" fillId="2" borderId="0" xfId="0" applyNumberFormat="1" applyFont="1" applyFill="1" applyAlignment="1" applyProtection="1">
      <alignment horizontal="center" vertical="center"/>
      <protection locked="0"/>
    </xf>
    <xf numFmtId="0" fontId="11" fillId="2" borderId="69" xfId="0" applyFont="1" applyFill="1" applyBorder="1" applyAlignment="1" applyProtection="1">
      <alignment horizontal="center" vertical="center"/>
      <protection locked="0"/>
    </xf>
    <xf numFmtId="0" fontId="11" fillId="2" borderId="70" xfId="0" applyFont="1" applyFill="1" applyBorder="1" applyAlignment="1" applyProtection="1">
      <alignment horizontal="center" vertical="center"/>
      <protection locked="0"/>
    </xf>
    <xf numFmtId="0" fontId="11" fillId="2" borderId="71" xfId="0" applyFont="1" applyFill="1" applyBorder="1" applyAlignment="1" applyProtection="1">
      <alignment horizontal="center" vertical="center"/>
      <protection locked="0"/>
    </xf>
    <xf numFmtId="0" fontId="11" fillId="2" borderId="72" xfId="0" applyFont="1" applyFill="1" applyBorder="1" applyAlignment="1" applyProtection="1">
      <alignment horizontal="center" vertical="center"/>
      <protection locked="0"/>
    </xf>
    <xf numFmtId="0" fontId="12" fillId="2" borderId="70" xfId="0" applyFont="1" applyFill="1" applyBorder="1" applyAlignment="1" applyProtection="1">
      <alignment horizontal="center" vertical="center"/>
      <protection locked="0"/>
    </xf>
    <xf numFmtId="0" fontId="12" fillId="2" borderId="71" xfId="0" applyFont="1" applyFill="1" applyBorder="1" applyAlignment="1" applyProtection="1">
      <alignment horizontal="center" vertical="center"/>
      <protection locked="0"/>
    </xf>
    <xf numFmtId="0" fontId="17" fillId="5" borderId="0" xfId="0" applyFont="1" applyFill="1" applyBorder="1" applyAlignment="1" applyProtection="1">
      <alignment horizontal="center"/>
      <protection locked="0"/>
    </xf>
    <xf numFmtId="0" fontId="17" fillId="5" borderId="0" xfId="0" applyFont="1" applyFill="1" applyBorder="1" applyAlignment="1" applyProtection="1">
      <alignment horizontal="center" vertical="center"/>
      <protection locked="0"/>
    </xf>
    <xf numFmtId="0" fontId="17" fillId="5" borderId="52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Border="1" applyAlignment="1" applyProtection="1">
      <alignment horizontal="center" vertical="center"/>
      <protection locked="0"/>
    </xf>
    <xf numFmtId="0" fontId="4" fillId="5" borderId="52" xfId="0" applyFont="1" applyFill="1" applyBorder="1" applyAlignment="1" applyProtection="1">
      <alignment horizontal="center" vertical="center"/>
      <protection locked="0"/>
    </xf>
    <xf numFmtId="178" fontId="11" fillId="2" borderId="72" xfId="0" applyNumberFormat="1" applyFont="1" applyFill="1" applyBorder="1" applyAlignment="1" applyProtection="1">
      <alignment horizontal="center" vertical="center"/>
      <protection locked="0"/>
    </xf>
    <xf numFmtId="178" fontId="11" fillId="2" borderId="70" xfId="0" applyNumberFormat="1" applyFont="1" applyFill="1" applyBorder="1" applyAlignment="1" applyProtection="1">
      <alignment horizontal="center" vertical="center"/>
      <protection locked="0"/>
    </xf>
    <xf numFmtId="178" fontId="11" fillId="2" borderId="73" xfId="0" applyNumberFormat="1" applyFont="1" applyFill="1" applyBorder="1" applyAlignment="1" applyProtection="1">
      <alignment horizontal="center" vertical="center"/>
      <protection locked="0"/>
    </xf>
    <xf numFmtId="178" fontId="4" fillId="0" borderId="49" xfId="0" applyNumberFormat="1" applyFont="1" applyBorder="1" applyAlignment="1">
      <alignment horizontal="center" vertical="center"/>
    </xf>
    <xf numFmtId="178" fontId="4" fillId="0" borderId="50" xfId="0" applyNumberFormat="1" applyFont="1" applyBorder="1" applyAlignment="1">
      <alignment horizontal="center" vertical="center"/>
    </xf>
    <xf numFmtId="178" fontId="4" fillId="0" borderId="5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top" wrapText="1"/>
    </xf>
    <xf numFmtId="0" fontId="17" fillId="0" borderId="47" xfId="0" applyFont="1" applyBorder="1" applyAlignment="1">
      <alignment horizontal="left" vertical="top" wrapText="1"/>
    </xf>
    <xf numFmtId="0" fontId="11" fillId="2" borderId="52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Border="1" applyAlignment="1">
      <alignment horizontal="left" vertical="top" wrapText="1"/>
    </xf>
    <xf numFmtId="0" fontId="26" fillId="0" borderId="47" xfId="0" applyFont="1" applyBorder="1" applyAlignment="1">
      <alignment horizontal="left" vertical="top" wrapText="1"/>
    </xf>
    <xf numFmtId="0" fontId="25" fillId="0" borderId="0" xfId="0" applyFont="1" applyBorder="1" applyAlignment="1">
      <alignment vertical="top"/>
    </xf>
    <xf numFmtId="0" fontId="25" fillId="0" borderId="47" xfId="0" applyFont="1" applyBorder="1" applyAlignment="1">
      <alignment vertical="top"/>
    </xf>
    <xf numFmtId="0" fontId="23" fillId="0" borderId="75" xfId="0" applyFont="1" applyBorder="1" applyAlignment="1">
      <alignment horizontal="left" vertical="center" wrapText="1"/>
    </xf>
    <xf numFmtId="0" fontId="23" fillId="0" borderId="76" xfId="0" applyFont="1" applyBorder="1" applyAlignment="1">
      <alignment horizontal="left" vertical="center" wrapText="1"/>
    </xf>
    <xf numFmtId="0" fontId="12" fillId="2" borderId="52" xfId="0" applyFont="1" applyFill="1" applyBorder="1" applyAlignment="1" applyProtection="1">
      <alignment horizontal="center" vertical="center" shrinkToFit="1"/>
      <protection locked="0"/>
    </xf>
    <xf numFmtId="0" fontId="12" fillId="2" borderId="52" xfId="0" applyFont="1" applyFill="1" applyBorder="1" applyAlignment="1" applyProtection="1">
      <alignment vertical="center" shrinkToFit="1"/>
      <protection locked="0"/>
    </xf>
    <xf numFmtId="0" fontId="15" fillId="0" borderId="0" xfId="0" applyFont="1" applyBorder="1" applyAlignment="1" applyProtection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49" fontId="12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>
      <alignment horizontal="left" vertical="top" shrinkToFit="1"/>
    </xf>
    <xf numFmtId="0" fontId="17" fillId="0" borderId="47" xfId="0" applyFont="1" applyBorder="1" applyAlignment="1">
      <alignment horizontal="left" vertical="top" shrinkToFit="1"/>
    </xf>
    <xf numFmtId="49" fontId="11" fillId="2" borderId="52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wrapText="1"/>
    </xf>
    <xf numFmtId="49" fontId="21" fillId="2" borderId="0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Border="1" applyAlignment="1" applyProtection="1">
      <alignment horizontal="left" vertical="center" shrinkToFit="1"/>
      <protection locked="0"/>
    </xf>
    <xf numFmtId="0" fontId="12" fillId="2" borderId="52" xfId="0" applyFont="1" applyFill="1" applyBorder="1" applyAlignment="1" applyProtection="1">
      <alignment horizontal="left" vertical="center" shrinkToFit="1"/>
      <protection locked="0"/>
    </xf>
    <xf numFmtId="49" fontId="11" fillId="2" borderId="74" xfId="0" applyNumberFormat="1" applyFont="1" applyFill="1" applyBorder="1" applyAlignment="1" applyProtection="1">
      <alignment horizontal="center" vertical="center"/>
      <protection locked="0"/>
    </xf>
    <xf numFmtId="49" fontId="12" fillId="2" borderId="74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center" vertical="center"/>
      <protection locked="0"/>
    </xf>
    <xf numFmtId="49" fontId="11" fillId="2" borderId="74" xfId="0" quotePrefix="1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left" vertical="top" wrapText="1"/>
    </xf>
    <xf numFmtId="0" fontId="17" fillId="0" borderId="43" xfId="0" applyFont="1" applyBorder="1" applyAlignment="1">
      <alignment horizontal="left" vertical="top" wrapText="1"/>
    </xf>
    <xf numFmtId="0" fontId="29" fillId="0" borderId="0" xfId="3" applyFont="1" applyFill="1" applyBorder="1" applyAlignment="1" applyProtection="1">
      <alignment horizontal="center" vertical="center" wrapText="1"/>
    </xf>
    <xf numFmtId="0" fontId="12" fillId="0" borderId="77" xfId="3" applyFont="1" applyFill="1" applyBorder="1" applyAlignment="1" applyProtection="1">
      <alignment horizontal="center" vertical="center"/>
    </xf>
    <xf numFmtId="0" fontId="0" fillId="0" borderId="78" xfId="0" applyFill="1" applyBorder="1" applyAlignment="1" applyProtection="1">
      <alignment horizontal="center" vertical="center"/>
    </xf>
    <xf numFmtId="0" fontId="12" fillId="0" borderId="79" xfId="3" applyFont="1" applyFill="1" applyBorder="1" applyAlignment="1" applyProtection="1">
      <alignment horizontal="center" vertical="center" wrapText="1"/>
    </xf>
    <xf numFmtId="0" fontId="0" fillId="0" borderId="81" xfId="0" applyFill="1" applyBorder="1" applyAlignment="1" applyProtection="1">
      <alignment vertical="center"/>
    </xf>
    <xf numFmtId="3" fontId="18" fillId="0" borderId="83" xfId="3" applyNumberFormat="1" applyFont="1" applyFill="1" applyBorder="1" applyAlignment="1" applyProtection="1">
      <alignment vertical="center" wrapText="1"/>
    </xf>
    <xf numFmtId="3" fontId="18" fillId="0" borderId="87" xfId="3" applyNumberFormat="1" applyFont="1" applyFill="1" applyBorder="1" applyAlignment="1" applyProtection="1">
      <alignment vertical="center" wrapText="1"/>
    </xf>
    <xf numFmtId="0" fontId="0" fillId="0" borderId="81" xfId="0" applyFill="1" applyBorder="1" applyAlignment="1" applyProtection="1">
      <alignment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178" fontId="20" fillId="0" borderId="49" xfId="0" applyNumberFormat="1" applyFont="1" applyBorder="1" applyAlignment="1">
      <alignment horizontal="center" vertical="center"/>
    </xf>
    <xf numFmtId="178" fontId="20" fillId="0" borderId="50" xfId="0" applyNumberFormat="1" applyFont="1" applyBorder="1" applyAlignment="1">
      <alignment horizontal="center" vertical="center"/>
    </xf>
    <xf numFmtId="178" fontId="20" fillId="0" borderId="51" xfId="0" applyNumberFormat="1" applyFont="1" applyBorder="1" applyAlignment="1">
      <alignment horizontal="center" vertical="center"/>
    </xf>
    <xf numFmtId="178" fontId="4" fillId="3" borderId="4" xfId="0" applyNumberFormat="1" applyFont="1" applyFill="1" applyBorder="1" applyAlignment="1">
      <alignment horizontal="center" vertical="center"/>
    </xf>
    <xf numFmtId="178" fontId="4" fillId="3" borderId="6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/>
    </xf>
    <xf numFmtId="178" fontId="4" fillId="3" borderId="43" xfId="0" applyNumberFormat="1" applyFont="1" applyFill="1" applyBorder="1" applyAlignment="1">
      <alignment horizontal="center" vertical="center"/>
    </xf>
    <xf numFmtId="0" fontId="22" fillId="0" borderId="41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/>
    </xf>
    <xf numFmtId="179" fontId="4" fillId="3" borderId="29" xfId="0" applyNumberFormat="1" applyFont="1" applyFill="1" applyBorder="1" applyAlignment="1">
      <alignment horizontal="center" vertical="center" wrapText="1"/>
    </xf>
    <xf numFmtId="179" fontId="4" fillId="3" borderId="30" xfId="0" applyNumberFormat="1" applyFont="1" applyFill="1" applyBorder="1" applyAlignment="1">
      <alignment horizontal="center" vertical="center" wrapText="1"/>
    </xf>
    <xf numFmtId="179" fontId="4" fillId="3" borderId="34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7" xfId="0" applyBorder="1" applyAlignment="1">
      <alignment vertical="center"/>
    </xf>
    <xf numFmtId="0" fontId="4" fillId="2" borderId="44" xfId="0" applyFont="1" applyFill="1" applyBorder="1" applyAlignment="1" applyProtection="1">
      <alignment vertical="center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2" borderId="47" xfId="0" applyFill="1" applyBorder="1" applyAlignment="1" applyProtection="1">
      <alignment vertical="center" wrapText="1"/>
      <protection locked="0"/>
    </xf>
    <xf numFmtId="0" fontId="0" fillId="2" borderId="44" xfId="0" applyFill="1" applyBorder="1" applyAlignment="1" applyProtection="1">
      <alignment vertical="center" wrapText="1"/>
      <protection locked="0"/>
    </xf>
    <xf numFmtId="0" fontId="0" fillId="2" borderId="39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43" xfId="0" applyFill="1" applyBorder="1" applyAlignment="1" applyProtection="1">
      <alignment vertical="center" wrapText="1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vertical="center" shrinkToFit="1"/>
      <protection locked="0"/>
    </xf>
    <xf numFmtId="0" fontId="12" fillId="2" borderId="16" xfId="0" applyFont="1" applyFill="1" applyBorder="1" applyAlignment="1" applyProtection="1">
      <alignment vertical="center" shrinkToFit="1"/>
      <protection locked="0"/>
    </xf>
    <xf numFmtId="0" fontId="12" fillId="2" borderId="17" xfId="0" applyFont="1" applyFill="1" applyBorder="1" applyAlignment="1" applyProtection="1">
      <alignment vertical="center" shrinkToFit="1"/>
      <protection locked="0"/>
    </xf>
    <xf numFmtId="0" fontId="11" fillId="2" borderId="25" xfId="0" applyFont="1" applyFill="1" applyBorder="1" applyAlignment="1" applyProtection="1">
      <alignment horizontal="left" vertical="center" shrinkToFit="1"/>
      <protection locked="0"/>
    </xf>
    <xf numFmtId="0" fontId="11" fillId="2" borderId="23" xfId="0" applyFont="1" applyFill="1" applyBorder="1" applyAlignment="1" applyProtection="1">
      <alignment horizontal="left" vertical="center" shrinkToFit="1"/>
      <protection locked="0"/>
    </xf>
    <xf numFmtId="0" fontId="11" fillId="2" borderId="23" xfId="0" applyFont="1" applyFill="1" applyBorder="1" applyAlignment="1" applyProtection="1">
      <alignment vertical="center" shrinkToFit="1"/>
      <protection locked="0"/>
    </xf>
    <xf numFmtId="0" fontId="11" fillId="2" borderId="29" xfId="0" applyFont="1" applyFill="1" applyBorder="1" applyAlignment="1" applyProtection="1">
      <alignment horizontal="left" vertical="center" shrinkToFit="1"/>
      <protection locked="0"/>
    </xf>
    <xf numFmtId="0" fontId="11" fillId="2" borderId="30" xfId="0" applyFont="1" applyFill="1" applyBorder="1" applyAlignment="1" applyProtection="1">
      <alignment horizontal="left" vertical="center" shrinkToFit="1"/>
      <protection locked="0"/>
    </xf>
    <xf numFmtId="0" fontId="11" fillId="2" borderId="30" xfId="0" applyFont="1" applyFill="1" applyBorder="1" applyAlignment="1" applyProtection="1">
      <alignment vertical="center" shrinkToFit="1"/>
      <protection locked="0"/>
    </xf>
    <xf numFmtId="0" fontId="11" fillId="2" borderId="26" xfId="0" applyFont="1" applyFill="1" applyBorder="1" applyAlignment="1" applyProtection="1">
      <alignment vertical="center" shrinkToFit="1"/>
      <protection locked="0"/>
    </xf>
    <xf numFmtId="0" fontId="11" fillId="2" borderId="31" xfId="0" applyFont="1" applyFill="1" applyBorder="1" applyAlignment="1" applyProtection="1">
      <alignment vertical="center" shrinkToFit="1"/>
      <protection locked="0"/>
    </xf>
  </cellXfs>
  <cellStyles count="4">
    <cellStyle name="Background" xfId="2"/>
    <cellStyle name="桁区切り" xfId="1" builtinId="6"/>
    <cellStyle name="標準" xfId="0" builtinId="0"/>
    <cellStyle name="標準_01_21" xfId="3"/>
  </cellStyles>
  <dxfs count="2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66</xdr:row>
          <xdr:rowOff>38100</xdr:rowOff>
        </xdr:from>
        <xdr:to>
          <xdr:col>1</xdr:col>
          <xdr:colOff>85725</xdr:colOff>
          <xdr:row>67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62</xdr:row>
          <xdr:rowOff>19050</xdr:rowOff>
        </xdr:from>
        <xdr:to>
          <xdr:col>1</xdr:col>
          <xdr:colOff>95250</xdr:colOff>
          <xdr:row>62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64</xdr:row>
          <xdr:rowOff>57150</xdr:rowOff>
        </xdr:from>
        <xdr:to>
          <xdr:col>2</xdr:col>
          <xdr:colOff>161925</xdr:colOff>
          <xdr:row>64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64</xdr:row>
          <xdr:rowOff>57150</xdr:rowOff>
        </xdr:from>
        <xdr:to>
          <xdr:col>4</xdr:col>
          <xdr:colOff>57150</xdr:colOff>
          <xdr:row>64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57</xdr:row>
          <xdr:rowOff>19050</xdr:rowOff>
        </xdr:from>
        <xdr:to>
          <xdr:col>13</xdr:col>
          <xdr:colOff>66675</xdr:colOff>
          <xdr:row>57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57</xdr:row>
          <xdr:rowOff>9525</xdr:rowOff>
        </xdr:from>
        <xdr:to>
          <xdr:col>14</xdr:col>
          <xdr:colOff>85725</xdr:colOff>
          <xdr:row>57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22</xdr:row>
          <xdr:rowOff>67234</xdr:rowOff>
        </xdr:from>
        <xdr:to>
          <xdr:col>37</xdr:col>
          <xdr:colOff>594472</xdr:colOff>
          <xdr:row>32</xdr:row>
          <xdr:rowOff>78440</xdr:rowOff>
        </xdr:to>
        <xdr:pic>
          <xdr:nvPicPr>
            <xdr:cNvPr id="19" name="図 18"/>
            <xdr:cNvPicPr>
              <a:picLocks noChangeAspect="1"/>
              <a:extLst>
                <a:ext uri="{84589F7E-364E-4C9E-8A38-B11213B215E9}">
                  <a14:cameraTool cellRange="その他のエラーについて!B2:G13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9648825" y="5039284"/>
              <a:ext cx="6408644" cy="1744756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indexed="43"/>
  </sheetPr>
  <dimension ref="A1:BK70"/>
  <sheetViews>
    <sheetView tabSelected="1" view="pageBreakPreview" zoomScale="85" zoomScaleNormal="85" zoomScaleSheetLayoutView="85" workbookViewId="0">
      <selection activeCell="R7" activeCellId="1" sqref="B7:F22 R7:V21"/>
    </sheetView>
  </sheetViews>
  <sheetFormatPr defaultRowHeight="13.5"/>
  <cols>
    <col min="1" max="2" width="3.625" style="2" customWidth="1"/>
    <col min="3" max="3" width="7.5" style="2" customWidth="1"/>
    <col min="4" max="5" width="3.625" style="2" customWidth="1"/>
    <col min="6" max="6" width="3.625" style="2" hidden="1" customWidth="1"/>
    <col min="7" max="7" width="3.625" style="2" customWidth="1"/>
    <col min="8" max="8" width="2.625" style="2" customWidth="1"/>
    <col min="9" max="10" width="3.625" style="3" customWidth="1"/>
    <col min="11" max="11" width="2.625" style="2" customWidth="1"/>
    <col min="12" max="12" width="6.125" style="2" customWidth="1"/>
    <col min="13" max="13" width="3.625" style="2" customWidth="1"/>
    <col min="14" max="14" width="6.375" style="2" customWidth="1"/>
    <col min="15" max="16" width="3.75" style="2" customWidth="1"/>
    <col min="17" max="17" width="3.625" style="2" customWidth="1"/>
    <col min="18" max="18" width="7.5" style="2" customWidth="1"/>
    <col min="19" max="21" width="3.625" style="2" customWidth="1"/>
    <col min="22" max="22" width="3.625" style="2" hidden="1" customWidth="1"/>
    <col min="23" max="23" width="3.625" style="2" customWidth="1"/>
    <col min="24" max="24" width="2.625" style="2" customWidth="1"/>
    <col min="25" max="26" width="3.625" style="3" customWidth="1"/>
    <col min="27" max="27" width="2.625" style="2" customWidth="1"/>
    <col min="28" max="28" width="6.125" style="2" customWidth="1"/>
    <col min="29" max="29" width="3.75" style="2" customWidth="1"/>
    <col min="30" max="30" width="6.25" style="2" customWidth="1"/>
    <col min="31" max="31" width="3.625" style="2" customWidth="1"/>
    <col min="32" max="32" width="3.75" style="2" customWidth="1"/>
    <col min="33" max="34" width="3.25" style="2" customWidth="1"/>
    <col min="35" max="36" width="35" style="2" customWidth="1"/>
    <col min="37" max="37" width="3.125" style="2" customWidth="1"/>
    <col min="38" max="39" width="35" style="2" customWidth="1"/>
    <col min="40" max="16384" width="9" style="2"/>
  </cols>
  <sheetData>
    <row r="1" spans="1:63" ht="16.5" customHeight="1">
      <c r="A1" s="1"/>
      <c r="W1" s="4"/>
      <c r="X1" s="4"/>
      <c r="Y1" s="4"/>
      <c r="Z1" s="4"/>
      <c r="AA1" s="4"/>
      <c r="AB1" s="199" t="s">
        <v>0</v>
      </c>
      <c r="AC1" s="199"/>
      <c r="AD1" s="199"/>
      <c r="AE1" s="199"/>
      <c r="AF1" s="199"/>
    </row>
    <row r="2" spans="1:63" ht="21.75" customHeight="1">
      <c r="A2" s="200" t="s">
        <v>33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</row>
    <row r="3" spans="1:63" ht="6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63" ht="17.25" customHeight="1" thickBot="1">
      <c r="C4" s="186"/>
      <c r="D4" s="220" t="s">
        <v>35</v>
      </c>
      <c r="E4" s="220"/>
      <c r="F4" s="187"/>
      <c r="G4" s="221"/>
      <c r="H4" s="221"/>
      <c r="I4" s="6" t="s">
        <v>36</v>
      </c>
      <c r="J4" s="6"/>
      <c r="K4" s="1"/>
      <c r="L4" s="1"/>
      <c r="M4" s="1"/>
      <c r="N4" s="1"/>
      <c r="O4" s="1"/>
      <c r="P4" s="1"/>
      <c r="Q4" s="1"/>
      <c r="R4" s="1"/>
      <c r="S4" s="6" t="s">
        <v>34</v>
      </c>
      <c r="T4" s="6"/>
      <c r="U4" s="1"/>
      <c r="V4" s="1"/>
      <c r="W4" s="201"/>
      <c r="X4" s="201"/>
      <c r="Y4" s="202"/>
      <c r="Z4" s="202"/>
      <c r="AA4" s="202"/>
      <c r="AB4" s="202"/>
      <c r="AC4" s="202"/>
      <c r="AD4" s="202"/>
      <c r="AE4" s="202"/>
      <c r="AF4" s="202"/>
    </row>
    <row r="5" spans="1:63" ht="15" customHeight="1" thickBot="1">
      <c r="A5" s="203" t="s">
        <v>37</v>
      </c>
      <c r="B5" s="205" t="s">
        <v>38</v>
      </c>
      <c r="C5" s="206"/>
      <c r="D5" s="206"/>
      <c r="E5" s="206"/>
      <c r="F5" s="207"/>
      <c r="G5" s="205" t="s">
        <v>39</v>
      </c>
      <c r="H5" s="206"/>
      <c r="I5" s="206"/>
      <c r="J5" s="206"/>
      <c r="K5" s="207"/>
      <c r="L5" s="211" t="s">
        <v>40</v>
      </c>
      <c r="M5" s="212"/>
      <c r="N5" s="213"/>
      <c r="O5" s="211" t="s">
        <v>41</v>
      </c>
      <c r="P5" s="217"/>
      <c r="Q5" s="203" t="s">
        <v>37</v>
      </c>
      <c r="R5" s="205" t="s">
        <v>38</v>
      </c>
      <c r="S5" s="206"/>
      <c r="T5" s="206"/>
      <c r="U5" s="206"/>
      <c r="V5" s="207"/>
      <c r="W5" s="205" t="s">
        <v>39</v>
      </c>
      <c r="X5" s="206"/>
      <c r="Y5" s="206"/>
      <c r="Z5" s="206"/>
      <c r="AA5" s="207"/>
      <c r="AB5" s="211" t="s">
        <v>40</v>
      </c>
      <c r="AC5" s="212"/>
      <c r="AD5" s="213"/>
      <c r="AE5" s="211" t="s">
        <v>41</v>
      </c>
      <c r="AF5" s="217"/>
      <c r="AH5" s="203" t="s">
        <v>37</v>
      </c>
      <c r="AI5" s="222" t="s">
        <v>104</v>
      </c>
      <c r="AJ5" s="223"/>
      <c r="AK5" s="203" t="s">
        <v>37</v>
      </c>
      <c r="AL5" s="222" t="s">
        <v>104</v>
      </c>
      <c r="AM5" s="223"/>
      <c r="AX5" s="350" t="s">
        <v>21</v>
      </c>
      <c r="AY5" s="350"/>
      <c r="AZ5" s="350"/>
      <c r="BA5" s="350"/>
      <c r="BB5" s="350"/>
      <c r="BC5" s="350"/>
      <c r="BD5" s="350"/>
      <c r="BE5" s="350"/>
      <c r="BF5" s="350"/>
      <c r="BG5" s="350"/>
      <c r="BH5" s="350"/>
      <c r="BI5" s="350"/>
      <c r="BJ5" s="350"/>
      <c r="BK5" s="137"/>
    </row>
    <row r="6" spans="1:63" ht="14.25" customHeight="1" thickBot="1">
      <c r="A6" s="204"/>
      <c r="B6" s="208"/>
      <c r="C6" s="209"/>
      <c r="D6" s="209"/>
      <c r="E6" s="209"/>
      <c r="F6" s="210"/>
      <c r="G6" s="208"/>
      <c r="H6" s="209"/>
      <c r="I6" s="209"/>
      <c r="J6" s="209"/>
      <c r="K6" s="210"/>
      <c r="L6" s="214"/>
      <c r="M6" s="215"/>
      <c r="N6" s="216"/>
      <c r="O6" s="218"/>
      <c r="P6" s="219"/>
      <c r="Q6" s="204"/>
      <c r="R6" s="208"/>
      <c r="S6" s="209"/>
      <c r="T6" s="209"/>
      <c r="U6" s="209"/>
      <c r="V6" s="210"/>
      <c r="W6" s="208"/>
      <c r="X6" s="209"/>
      <c r="Y6" s="209"/>
      <c r="Z6" s="209"/>
      <c r="AA6" s="210"/>
      <c r="AB6" s="214"/>
      <c r="AC6" s="215"/>
      <c r="AD6" s="216"/>
      <c r="AE6" s="218"/>
      <c r="AF6" s="219"/>
      <c r="AH6" s="204"/>
      <c r="AI6" s="224"/>
      <c r="AJ6" s="225"/>
      <c r="AK6" s="204"/>
      <c r="AL6" s="224"/>
      <c r="AM6" s="225"/>
      <c r="AX6" s="351" t="s">
        <v>22</v>
      </c>
      <c r="AY6" s="352"/>
      <c r="AZ6" s="353" t="s">
        <v>23</v>
      </c>
      <c r="BA6" s="138"/>
      <c r="BB6" s="139"/>
      <c r="BC6" s="351" t="s">
        <v>24</v>
      </c>
      <c r="BD6" s="352"/>
      <c r="BE6" s="353" t="s">
        <v>25</v>
      </c>
      <c r="BF6" s="138"/>
      <c r="BG6" s="139"/>
      <c r="BH6" s="351" t="s">
        <v>24</v>
      </c>
      <c r="BI6" s="352"/>
      <c r="BJ6" s="353" t="s">
        <v>25</v>
      </c>
      <c r="BK6" s="139"/>
    </row>
    <row r="7" spans="1:63" ht="18.75" customHeight="1" thickTop="1">
      <c r="A7" s="7">
        <v>1</v>
      </c>
      <c r="B7" s="385"/>
      <c r="C7" s="386"/>
      <c r="D7" s="386"/>
      <c r="E7" s="386"/>
      <c r="F7" s="387"/>
      <c r="G7" s="226"/>
      <c r="H7" s="227"/>
      <c r="I7" s="8" t="s">
        <v>1</v>
      </c>
      <c r="J7" s="228"/>
      <c r="K7" s="229"/>
      <c r="L7" s="9"/>
      <c r="M7" s="8" t="s">
        <v>1</v>
      </c>
      <c r="N7" s="10"/>
      <c r="O7" s="230" t="str">
        <f>IF(G7="", "", (J7-G7)-(N7-L7))</f>
        <v/>
      </c>
      <c r="P7" s="231"/>
      <c r="Q7" s="7">
        <v>17</v>
      </c>
      <c r="R7" s="385"/>
      <c r="S7" s="386"/>
      <c r="T7" s="386"/>
      <c r="U7" s="386"/>
      <c r="V7" s="387"/>
      <c r="W7" s="226"/>
      <c r="X7" s="227"/>
      <c r="Y7" s="8" t="s">
        <v>1</v>
      </c>
      <c r="Z7" s="228"/>
      <c r="AA7" s="229"/>
      <c r="AB7" s="9"/>
      <c r="AC7" s="8" t="s">
        <v>1</v>
      </c>
      <c r="AD7" s="10"/>
      <c r="AE7" s="230" t="str">
        <f>IF(W7="", "", (Z7-W7)-(AD7-AB7))</f>
        <v/>
      </c>
      <c r="AF7" s="231"/>
      <c r="AH7" s="11">
        <v>1</v>
      </c>
      <c r="AI7" s="12" t="str">
        <f>IF(OR(AO7=30, AO7=0, AO7=""), "", "Please enter the time by the 30minutes.")</f>
        <v/>
      </c>
      <c r="AJ7" s="13" t="str">
        <f>IF(AN7&gt;TIMEVALUE("8:00"), "Actual working hours must be within 8 hours.", "")</f>
        <v/>
      </c>
      <c r="AK7" s="14">
        <v>17</v>
      </c>
      <c r="AL7" s="12" t="str">
        <f>IF(OR(AS7=30, AS7=0, AS7=""), "", "Please enter the time by the 30minutes.")</f>
        <v/>
      </c>
      <c r="AM7" s="15" t="str">
        <f>IF(AR7&gt;TIMEVALUE("8:00"), "Actual working hours must be within 8 hours", "")</f>
        <v/>
      </c>
      <c r="AN7" s="16">
        <f>IF(O7="", 0, O7)</f>
        <v>0</v>
      </c>
      <c r="AO7" s="17" t="str">
        <f>IF(O7="", "", MINUTE(O7))</f>
        <v/>
      </c>
      <c r="AP7" s="16">
        <f>N7-L7</f>
        <v>0</v>
      </c>
      <c r="AQ7" s="2">
        <f>IF(AND(AN7&gt;=0.270833333,AP7&lt;0.03125),1,2)</f>
        <v>2</v>
      </c>
      <c r="AR7" s="16">
        <f>IF(AE7="", 0, AE7)</f>
        <v>0</v>
      </c>
      <c r="AS7" s="17" t="str">
        <f>IF(AE7="", "", MINUTE(AE7))</f>
        <v/>
      </c>
      <c r="AT7" s="16">
        <f>AD7-AB7</f>
        <v>0</v>
      </c>
      <c r="AU7" s="2">
        <f t="shared" ref="AU7:AU21" si="0">IF(AND(AR7&gt;=0.270833333,AT7&lt;0.03125),1,2)</f>
        <v>2</v>
      </c>
      <c r="AX7" s="140" t="s">
        <v>26</v>
      </c>
      <c r="AY7" s="141" t="s">
        <v>27</v>
      </c>
      <c r="AZ7" s="354"/>
      <c r="BA7" s="142"/>
      <c r="BB7" s="139"/>
      <c r="BC7" s="140" t="s">
        <v>26</v>
      </c>
      <c r="BD7" s="141" t="s">
        <v>27</v>
      </c>
      <c r="BE7" s="354"/>
      <c r="BF7" s="142"/>
      <c r="BG7" s="139"/>
      <c r="BH7" s="140" t="s">
        <v>26</v>
      </c>
      <c r="BI7" s="141" t="s">
        <v>27</v>
      </c>
      <c r="BJ7" s="354"/>
      <c r="BK7" s="139"/>
    </row>
    <row r="8" spans="1:63" ht="18.75" customHeight="1">
      <c r="A8" s="18">
        <v>2</v>
      </c>
      <c r="B8" s="388"/>
      <c r="C8" s="389"/>
      <c r="D8" s="389"/>
      <c r="E8" s="389"/>
      <c r="F8" s="390"/>
      <c r="G8" s="232"/>
      <c r="H8" s="233"/>
      <c r="I8" s="19" t="s">
        <v>1</v>
      </c>
      <c r="J8" s="233"/>
      <c r="K8" s="234"/>
      <c r="L8" s="20"/>
      <c r="M8" s="19" t="s">
        <v>1</v>
      </c>
      <c r="N8" s="21"/>
      <c r="O8" s="235" t="str">
        <f t="shared" ref="O8:O22" si="1">IF(G8="", "", (J8-G8)-(N8-L8))</f>
        <v/>
      </c>
      <c r="P8" s="236"/>
      <c r="Q8" s="18">
        <v>18</v>
      </c>
      <c r="R8" s="388"/>
      <c r="S8" s="389"/>
      <c r="T8" s="389"/>
      <c r="U8" s="389"/>
      <c r="V8" s="394"/>
      <c r="W8" s="232"/>
      <c r="X8" s="237"/>
      <c r="Y8" s="19" t="s">
        <v>1</v>
      </c>
      <c r="Z8" s="233"/>
      <c r="AA8" s="238"/>
      <c r="AB8" s="20"/>
      <c r="AC8" s="19" t="s">
        <v>1</v>
      </c>
      <c r="AD8" s="21"/>
      <c r="AE8" s="235" t="str">
        <f t="shared" ref="AE8:AE21" si="2">IF(W8="", "", (Z8-W8)-(AD8-AB8))</f>
        <v/>
      </c>
      <c r="AF8" s="236"/>
      <c r="AH8" s="22">
        <v>2</v>
      </c>
      <c r="AI8" s="23" t="str">
        <f t="shared" ref="AI8:AI22" si="3">IF(OR(AO8=30, AO8=0, AO8=""), "", "Please enter the time by the 30minutes.")</f>
        <v/>
      </c>
      <c r="AJ8" s="13" t="str">
        <f t="shared" ref="AJ8:AJ22" si="4">IF(AN8&gt;TIMEVALUE("8:00"), "Actual working hours must be within 8 hours.", "")</f>
        <v/>
      </c>
      <c r="AK8" s="24">
        <v>18</v>
      </c>
      <c r="AL8" s="23" t="str">
        <f t="shared" ref="AL8:AL21" si="5">IF(OR(AS8=30, AS8=0, AS8=""), "", "Please enter the time by the 30minutes.")</f>
        <v/>
      </c>
      <c r="AM8" s="25" t="str">
        <f t="shared" ref="AM8:AM21" si="6">IF(AR8&gt;TIMEVALUE("8:00"), "Actual working hours must be within 8 hours", "")</f>
        <v/>
      </c>
      <c r="AN8" s="16">
        <f t="shared" ref="AN8:AN22" si="7">IF(O8="", 0, O8)</f>
        <v>0</v>
      </c>
      <c r="AO8" s="17" t="str">
        <f t="shared" ref="AO8:AO22" si="8">IF(O8="", "", MINUTE(O8))</f>
        <v/>
      </c>
      <c r="AP8" s="16">
        <f t="shared" ref="AP8:AP22" si="9">N8-L8</f>
        <v>0</v>
      </c>
      <c r="AQ8" s="2">
        <f t="shared" ref="AQ8:AQ22" si="10">IF(AND(AN8&gt;=0.270833333,AP8&lt;0.03125),1,2)</f>
        <v>2</v>
      </c>
      <c r="AR8" s="16">
        <f t="shared" ref="AR8:AR21" si="11">IF(AE8="", 0, AE8)</f>
        <v>0</v>
      </c>
      <c r="AS8" s="17" t="str">
        <f t="shared" ref="AS8:AS21" si="12">IF(AE8="", "", MINUTE(AE8))</f>
        <v/>
      </c>
      <c r="AT8" s="16">
        <f t="shared" ref="AT8:AT21" si="13">AD8-AB8</f>
        <v>0</v>
      </c>
      <c r="AU8" s="2">
        <f t="shared" si="0"/>
        <v>2</v>
      </c>
      <c r="AX8" s="143">
        <v>0</v>
      </c>
      <c r="AY8" s="144">
        <v>88000</v>
      </c>
      <c r="AZ8" s="355" t="s">
        <v>28</v>
      </c>
      <c r="BA8" s="145">
        <f>IF(AND($BK$49&gt;=AX8, $BK$49&lt;AY8), ROUNDDOWN(BK49*0.03063, 0), 0)</f>
        <v>0</v>
      </c>
      <c r="BB8" s="139"/>
      <c r="BC8" s="146">
        <v>137000</v>
      </c>
      <c r="BD8" s="147">
        <v>139000</v>
      </c>
      <c r="BE8" s="148">
        <v>6800</v>
      </c>
      <c r="BF8" s="145">
        <f>IF(AND($BK$49&gt;=BC8, $BK$49&lt;BD8), BE8, 0)</f>
        <v>0</v>
      </c>
      <c r="BG8" s="139"/>
      <c r="BH8" s="146">
        <v>207000</v>
      </c>
      <c r="BI8" s="147">
        <v>209000</v>
      </c>
      <c r="BJ8" s="148">
        <v>23300</v>
      </c>
      <c r="BK8" s="145">
        <f>IF(AND($BK$49&gt;=BH8, $BK$49&lt;BI8), BJ8, 0)</f>
        <v>0</v>
      </c>
    </row>
    <row r="9" spans="1:63" ht="18.75" customHeight="1">
      <c r="A9" s="18">
        <v>3</v>
      </c>
      <c r="B9" s="388"/>
      <c r="C9" s="389"/>
      <c r="D9" s="389"/>
      <c r="E9" s="389"/>
      <c r="F9" s="390"/>
      <c r="G9" s="232"/>
      <c r="H9" s="237"/>
      <c r="I9" s="19" t="s">
        <v>1</v>
      </c>
      <c r="J9" s="233"/>
      <c r="K9" s="238"/>
      <c r="L9" s="20"/>
      <c r="M9" s="19" t="s">
        <v>1</v>
      </c>
      <c r="N9" s="21"/>
      <c r="O9" s="235" t="str">
        <f t="shared" si="1"/>
        <v/>
      </c>
      <c r="P9" s="236"/>
      <c r="Q9" s="18">
        <v>19</v>
      </c>
      <c r="R9" s="388"/>
      <c r="S9" s="389"/>
      <c r="T9" s="389"/>
      <c r="U9" s="389"/>
      <c r="V9" s="394"/>
      <c r="W9" s="232"/>
      <c r="X9" s="237"/>
      <c r="Y9" s="19" t="s">
        <v>1</v>
      </c>
      <c r="Z9" s="233"/>
      <c r="AA9" s="238"/>
      <c r="AB9" s="20"/>
      <c r="AC9" s="19" t="s">
        <v>1</v>
      </c>
      <c r="AD9" s="21"/>
      <c r="AE9" s="235" t="str">
        <f t="shared" si="2"/>
        <v/>
      </c>
      <c r="AF9" s="236"/>
      <c r="AH9" s="22">
        <v>3</v>
      </c>
      <c r="AI9" s="23" t="str">
        <f t="shared" si="3"/>
        <v/>
      </c>
      <c r="AJ9" s="13" t="str">
        <f t="shared" si="4"/>
        <v/>
      </c>
      <c r="AK9" s="24">
        <v>19</v>
      </c>
      <c r="AL9" s="23" t="str">
        <f t="shared" si="5"/>
        <v/>
      </c>
      <c r="AM9" s="25" t="str">
        <f t="shared" si="6"/>
        <v/>
      </c>
      <c r="AN9" s="16">
        <f t="shared" si="7"/>
        <v>0</v>
      </c>
      <c r="AO9" s="17" t="str">
        <f t="shared" si="8"/>
        <v/>
      </c>
      <c r="AP9" s="16">
        <f t="shared" si="9"/>
        <v>0</v>
      </c>
      <c r="AQ9" s="2">
        <f t="shared" si="10"/>
        <v>2</v>
      </c>
      <c r="AR9" s="16">
        <f t="shared" si="11"/>
        <v>0</v>
      </c>
      <c r="AS9" s="17" t="str">
        <f t="shared" si="12"/>
        <v/>
      </c>
      <c r="AT9" s="16">
        <f t="shared" si="13"/>
        <v>0</v>
      </c>
      <c r="AU9" s="2">
        <f t="shared" si="0"/>
        <v>2</v>
      </c>
      <c r="AX9" s="149"/>
      <c r="AY9" s="150"/>
      <c r="AZ9" s="356"/>
      <c r="BA9" s="145"/>
      <c r="BB9" s="139"/>
      <c r="BC9" s="151">
        <v>139000</v>
      </c>
      <c r="BD9" s="152">
        <v>141000</v>
      </c>
      <c r="BE9" s="153">
        <v>7100</v>
      </c>
      <c r="BF9" s="145">
        <f t="shared" ref="BF9:BF42" si="14">IF(AND($BK$49&gt;=BC9, $BK$49&lt;BD9), BE9, 0)</f>
        <v>0</v>
      </c>
      <c r="BG9" s="139"/>
      <c r="BH9" s="151">
        <v>209000</v>
      </c>
      <c r="BI9" s="152">
        <v>211000</v>
      </c>
      <c r="BJ9" s="153">
        <v>23900</v>
      </c>
      <c r="BK9" s="145">
        <f t="shared" ref="BK9:BK46" si="15">IF(AND($BK$49&gt;=BH9, $BK$49&lt;BI9), BJ9, 0)</f>
        <v>0</v>
      </c>
    </row>
    <row r="10" spans="1:63" ht="18.75" customHeight="1">
      <c r="A10" s="18">
        <v>4</v>
      </c>
      <c r="B10" s="388"/>
      <c r="C10" s="389"/>
      <c r="D10" s="389"/>
      <c r="E10" s="389"/>
      <c r="F10" s="390"/>
      <c r="G10" s="232"/>
      <c r="H10" s="237"/>
      <c r="I10" s="19" t="s">
        <v>1</v>
      </c>
      <c r="J10" s="233"/>
      <c r="K10" s="238"/>
      <c r="L10" s="20"/>
      <c r="M10" s="19" t="s">
        <v>1</v>
      </c>
      <c r="N10" s="21"/>
      <c r="O10" s="235" t="str">
        <f t="shared" si="1"/>
        <v/>
      </c>
      <c r="P10" s="236"/>
      <c r="Q10" s="18">
        <v>20</v>
      </c>
      <c r="R10" s="388"/>
      <c r="S10" s="389"/>
      <c r="T10" s="389"/>
      <c r="U10" s="389"/>
      <c r="V10" s="394"/>
      <c r="W10" s="232"/>
      <c r="X10" s="237"/>
      <c r="Y10" s="19" t="s">
        <v>1</v>
      </c>
      <c r="Z10" s="233"/>
      <c r="AA10" s="238"/>
      <c r="AB10" s="20"/>
      <c r="AC10" s="19" t="s">
        <v>1</v>
      </c>
      <c r="AD10" s="21"/>
      <c r="AE10" s="235" t="str">
        <f t="shared" si="2"/>
        <v/>
      </c>
      <c r="AF10" s="236"/>
      <c r="AH10" s="22">
        <v>4</v>
      </c>
      <c r="AI10" s="23" t="str">
        <f t="shared" si="3"/>
        <v/>
      </c>
      <c r="AJ10" s="13" t="str">
        <f t="shared" si="4"/>
        <v/>
      </c>
      <c r="AK10" s="24">
        <v>20</v>
      </c>
      <c r="AL10" s="23" t="str">
        <f t="shared" si="5"/>
        <v/>
      </c>
      <c r="AM10" s="25" t="str">
        <f t="shared" si="6"/>
        <v/>
      </c>
      <c r="AN10" s="16">
        <f t="shared" si="7"/>
        <v>0</v>
      </c>
      <c r="AO10" s="17" t="str">
        <f t="shared" si="8"/>
        <v/>
      </c>
      <c r="AP10" s="16">
        <f t="shared" si="9"/>
        <v>0</v>
      </c>
      <c r="AQ10" s="2">
        <f t="shared" si="10"/>
        <v>2</v>
      </c>
      <c r="AR10" s="16">
        <f t="shared" si="11"/>
        <v>0</v>
      </c>
      <c r="AS10" s="17" t="str">
        <f t="shared" si="12"/>
        <v/>
      </c>
      <c r="AT10" s="16">
        <f t="shared" si="13"/>
        <v>0</v>
      </c>
      <c r="AU10" s="2">
        <f t="shared" si="0"/>
        <v>2</v>
      </c>
      <c r="AX10" s="149"/>
      <c r="AY10" s="150"/>
      <c r="AZ10" s="356"/>
      <c r="BA10" s="145"/>
      <c r="BB10" s="139"/>
      <c r="BC10" s="151">
        <v>141000</v>
      </c>
      <c r="BD10" s="152">
        <v>143000</v>
      </c>
      <c r="BE10" s="153">
        <v>7500</v>
      </c>
      <c r="BF10" s="145">
        <f t="shared" si="14"/>
        <v>0</v>
      </c>
      <c r="BG10" s="139"/>
      <c r="BH10" s="151">
        <v>211000</v>
      </c>
      <c r="BI10" s="152">
        <v>213000</v>
      </c>
      <c r="BJ10" s="153">
        <v>24400</v>
      </c>
      <c r="BK10" s="145">
        <f t="shared" si="15"/>
        <v>0</v>
      </c>
    </row>
    <row r="11" spans="1:63" ht="18.75" customHeight="1">
      <c r="A11" s="18">
        <v>5</v>
      </c>
      <c r="B11" s="388"/>
      <c r="C11" s="389"/>
      <c r="D11" s="389"/>
      <c r="E11" s="389"/>
      <c r="F11" s="390"/>
      <c r="G11" s="232"/>
      <c r="H11" s="237"/>
      <c r="I11" s="19" t="s">
        <v>1</v>
      </c>
      <c r="J11" s="233"/>
      <c r="K11" s="238"/>
      <c r="L11" s="20"/>
      <c r="M11" s="19" t="s">
        <v>1</v>
      </c>
      <c r="N11" s="21"/>
      <c r="O11" s="235" t="str">
        <f t="shared" si="1"/>
        <v/>
      </c>
      <c r="P11" s="236"/>
      <c r="Q11" s="18">
        <v>21</v>
      </c>
      <c r="R11" s="388"/>
      <c r="S11" s="389"/>
      <c r="T11" s="389"/>
      <c r="U11" s="389"/>
      <c r="V11" s="394"/>
      <c r="W11" s="232"/>
      <c r="X11" s="237"/>
      <c r="Y11" s="19" t="s">
        <v>1</v>
      </c>
      <c r="Z11" s="233"/>
      <c r="AA11" s="238"/>
      <c r="AB11" s="20"/>
      <c r="AC11" s="19" t="s">
        <v>1</v>
      </c>
      <c r="AD11" s="21"/>
      <c r="AE11" s="235" t="str">
        <f t="shared" si="2"/>
        <v/>
      </c>
      <c r="AF11" s="236"/>
      <c r="AH11" s="22">
        <v>5</v>
      </c>
      <c r="AI11" s="23" t="str">
        <f t="shared" si="3"/>
        <v/>
      </c>
      <c r="AJ11" s="13" t="str">
        <f t="shared" si="4"/>
        <v/>
      </c>
      <c r="AK11" s="24">
        <v>21</v>
      </c>
      <c r="AL11" s="23" t="str">
        <f t="shared" si="5"/>
        <v/>
      </c>
      <c r="AM11" s="25" t="str">
        <f t="shared" si="6"/>
        <v/>
      </c>
      <c r="AN11" s="16">
        <f t="shared" si="7"/>
        <v>0</v>
      </c>
      <c r="AO11" s="17" t="str">
        <f t="shared" si="8"/>
        <v/>
      </c>
      <c r="AP11" s="16">
        <f t="shared" si="9"/>
        <v>0</v>
      </c>
      <c r="AQ11" s="2">
        <f t="shared" si="10"/>
        <v>2</v>
      </c>
      <c r="AR11" s="16">
        <f t="shared" si="11"/>
        <v>0</v>
      </c>
      <c r="AS11" s="17" t="str">
        <f t="shared" si="12"/>
        <v/>
      </c>
      <c r="AT11" s="16">
        <f t="shared" si="13"/>
        <v>0</v>
      </c>
      <c r="AU11" s="2">
        <f t="shared" si="0"/>
        <v>2</v>
      </c>
      <c r="AX11" s="149"/>
      <c r="AY11" s="150"/>
      <c r="AZ11" s="356"/>
      <c r="BA11" s="145"/>
      <c r="BB11" s="139"/>
      <c r="BC11" s="151">
        <v>143000</v>
      </c>
      <c r="BD11" s="152">
        <v>145000</v>
      </c>
      <c r="BE11" s="153">
        <v>7800</v>
      </c>
      <c r="BF11" s="145">
        <f t="shared" si="14"/>
        <v>0</v>
      </c>
      <c r="BG11" s="139"/>
      <c r="BH11" s="151">
        <v>213000</v>
      </c>
      <c r="BI11" s="152">
        <v>215000</v>
      </c>
      <c r="BJ11" s="153">
        <v>25000</v>
      </c>
      <c r="BK11" s="145">
        <f t="shared" si="15"/>
        <v>0</v>
      </c>
    </row>
    <row r="12" spans="1:63" ht="18.75" customHeight="1">
      <c r="A12" s="18">
        <v>6</v>
      </c>
      <c r="B12" s="388"/>
      <c r="C12" s="389"/>
      <c r="D12" s="389"/>
      <c r="E12" s="389"/>
      <c r="F12" s="390"/>
      <c r="G12" s="232"/>
      <c r="H12" s="237"/>
      <c r="I12" s="19" t="s">
        <v>1</v>
      </c>
      <c r="J12" s="233"/>
      <c r="K12" s="238"/>
      <c r="L12" s="20"/>
      <c r="M12" s="19" t="s">
        <v>1</v>
      </c>
      <c r="N12" s="21"/>
      <c r="O12" s="235" t="str">
        <f t="shared" si="1"/>
        <v/>
      </c>
      <c r="P12" s="236"/>
      <c r="Q12" s="18">
        <v>22</v>
      </c>
      <c r="R12" s="388"/>
      <c r="S12" s="389"/>
      <c r="T12" s="389"/>
      <c r="U12" s="389"/>
      <c r="V12" s="394"/>
      <c r="W12" s="232"/>
      <c r="X12" s="237"/>
      <c r="Y12" s="19" t="s">
        <v>1</v>
      </c>
      <c r="Z12" s="233"/>
      <c r="AA12" s="238"/>
      <c r="AB12" s="20"/>
      <c r="AC12" s="19" t="s">
        <v>1</v>
      </c>
      <c r="AD12" s="21"/>
      <c r="AE12" s="235" t="str">
        <f t="shared" si="2"/>
        <v/>
      </c>
      <c r="AF12" s="236"/>
      <c r="AH12" s="22">
        <v>6</v>
      </c>
      <c r="AI12" s="23" t="str">
        <f t="shared" si="3"/>
        <v/>
      </c>
      <c r="AJ12" s="13" t="str">
        <f t="shared" si="4"/>
        <v/>
      </c>
      <c r="AK12" s="24">
        <v>22</v>
      </c>
      <c r="AL12" s="23" t="str">
        <f t="shared" si="5"/>
        <v/>
      </c>
      <c r="AM12" s="25" t="str">
        <f t="shared" si="6"/>
        <v/>
      </c>
      <c r="AN12" s="16">
        <f t="shared" si="7"/>
        <v>0</v>
      </c>
      <c r="AO12" s="17" t="str">
        <f t="shared" si="8"/>
        <v/>
      </c>
      <c r="AP12" s="16">
        <f t="shared" si="9"/>
        <v>0</v>
      </c>
      <c r="AQ12" s="2">
        <f t="shared" si="10"/>
        <v>2</v>
      </c>
      <c r="AR12" s="16">
        <f t="shared" si="11"/>
        <v>0</v>
      </c>
      <c r="AS12" s="17" t="str">
        <f t="shared" si="12"/>
        <v/>
      </c>
      <c r="AT12" s="16">
        <f t="shared" si="13"/>
        <v>0</v>
      </c>
      <c r="AU12" s="2">
        <f t="shared" si="0"/>
        <v>2</v>
      </c>
      <c r="AX12" s="154"/>
      <c r="AY12" s="155"/>
      <c r="AZ12" s="357"/>
      <c r="BA12" s="156"/>
      <c r="BB12" s="139"/>
      <c r="BC12" s="157">
        <v>145000</v>
      </c>
      <c r="BD12" s="158">
        <v>147000</v>
      </c>
      <c r="BE12" s="159">
        <v>8100</v>
      </c>
      <c r="BF12" s="145">
        <f t="shared" si="14"/>
        <v>0</v>
      </c>
      <c r="BG12" s="139"/>
      <c r="BH12" s="157">
        <v>215000</v>
      </c>
      <c r="BI12" s="158">
        <v>217000</v>
      </c>
      <c r="BJ12" s="159">
        <v>25500</v>
      </c>
      <c r="BK12" s="145">
        <f t="shared" si="15"/>
        <v>0</v>
      </c>
    </row>
    <row r="13" spans="1:63" ht="18.75" customHeight="1">
      <c r="A13" s="18">
        <v>7</v>
      </c>
      <c r="B13" s="388"/>
      <c r="C13" s="389"/>
      <c r="D13" s="389"/>
      <c r="E13" s="389"/>
      <c r="F13" s="390"/>
      <c r="G13" s="232"/>
      <c r="H13" s="237"/>
      <c r="I13" s="19" t="s">
        <v>1</v>
      </c>
      <c r="J13" s="233"/>
      <c r="K13" s="238"/>
      <c r="L13" s="20"/>
      <c r="M13" s="19" t="s">
        <v>1</v>
      </c>
      <c r="N13" s="21"/>
      <c r="O13" s="235" t="str">
        <f t="shared" si="1"/>
        <v/>
      </c>
      <c r="P13" s="236"/>
      <c r="Q13" s="18">
        <v>23</v>
      </c>
      <c r="R13" s="388"/>
      <c r="S13" s="389"/>
      <c r="T13" s="389"/>
      <c r="U13" s="389"/>
      <c r="V13" s="394"/>
      <c r="W13" s="232"/>
      <c r="X13" s="237"/>
      <c r="Y13" s="19" t="s">
        <v>1</v>
      </c>
      <c r="Z13" s="233"/>
      <c r="AA13" s="238"/>
      <c r="AB13" s="20"/>
      <c r="AC13" s="19" t="s">
        <v>1</v>
      </c>
      <c r="AD13" s="21"/>
      <c r="AE13" s="235" t="str">
        <f t="shared" si="2"/>
        <v/>
      </c>
      <c r="AF13" s="236"/>
      <c r="AH13" s="22">
        <v>7</v>
      </c>
      <c r="AI13" s="23" t="str">
        <f t="shared" si="3"/>
        <v/>
      </c>
      <c r="AJ13" s="13" t="str">
        <f t="shared" si="4"/>
        <v/>
      </c>
      <c r="AK13" s="24">
        <v>23</v>
      </c>
      <c r="AL13" s="23" t="str">
        <f t="shared" si="5"/>
        <v/>
      </c>
      <c r="AM13" s="25" t="str">
        <f t="shared" si="6"/>
        <v/>
      </c>
      <c r="AN13" s="16">
        <f t="shared" si="7"/>
        <v>0</v>
      </c>
      <c r="AO13" s="17" t="str">
        <f t="shared" si="8"/>
        <v/>
      </c>
      <c r="AP13" s="16">
        <f t="shared" si="9"/>
        <v>0</v>
      </c>
      <c r="AQ13" s="2">
        <f t="shared" si="10"/>
        <v>2</v>
      </c>
      <c r="AR13" s="16">
        <f t="shared" si="11"/>
        <v>0</v>
      </c>
      <c r="AS13" s="17" t="str">
        <f t="shared" si="12"/>
        <v/>
      </c>
      <c r="AT13" s="16">
        <f t="shared" si="13"/>
        <v>0</v>
      </c>
      <c r="AU13" s="2">
        <f t="shared" si="0"/>
        <v>2</v>
      </c>
      <c r="AX13" s="160">
        <v>88000</v>
      </c>
      <c r="AY13" s="161">
        <v>89000</v>
      </c>
      <c r="AZ13" s="162">
        <v>3200</v>
      </c>
      <c r="BA13" s="145">
        <f>IF(AND($BK$49&gt;=AX13, $BK$49&lt;AY13), AZ13, 0)</f>
        <v>0</v>
      </c>
      <c r="BB13" s="139"/>
      <c r="BC13" s="146">
        <v>147000</v>
      </c>
      <c r="BD13" s="147">
        <v>149000</v>
      </c>
      <c r="BE13" s="148">
        <v>8400</v>
      </c>
      <c r="BF13" s="145">
        <f t="shared" si="14"/>
        <v>0</v>
      </c>
      <c r="BG13" s="139"/>
      <c r="BH13" s="146">
        <v>217000</v>
      </c>
      <c r="BI13" s="147">
        <v>219000</v>
      </c>
      <c r="BJ13" s="148">
        <v>26100</v>
      </c>
      <c r="BK13" s="145">
        <f t="shared" si="15"/>
        <v>0</v>
      </c>
    </row>
    <row r="14" spans="1:63" ht="18.75" customHeight="1">
      <c r="A14" s="18">
        <v>8</v>
      </c>
      <c r="B14" s="388"/>
      <c r="C14" s="389"/>
      <c r="D14" s="389"/>
      <c r="E14" s="389"/>
      <c r="F14" s="390"/>
      <c r="G14" s="232"/>
      <c r="H14" s="237"/>
      <c r="I14" s="19" t="s">
        <v>1</v>
      </c>
      <c r="J14" s="233"/>
      <c r="K14" s="238"/>
      <c r="L14" s="20"/>
      <c r="M14" s="19" t="s">
        <v>1</v>
      </c>
      <c r="N14" s="21"/>
      <c r="O14" s="235" t="str">
        <f t="shared" si="1"/>
        <v/>
      </c>
      <c r="P14" s="236"/>
      <c r="Q14" s="18">
        <v>24</v>
      </c>
      <c r="R14" s="388"/>
      <c r="S14" s="389"/>
      <c r="T14" s="389"/>
      <c r="U14" s="389"/>
      <c r="V14" s="394"/>
      <c r="W14" s="232"/>
      <c r="X14" s="237"/>
      <c r="Y14" s="19" t="s">
        <v>1</v>
      </c>
      <c r="Z14" s="233"/>
      <c r="AA14" s="238"/>
      <c r="AB14" s="20"/>
      <c r="AC14" s="19" t="s">
        <v>1</v>
      </c>
      <c r="AD14" s="21"/>
      <c r="AE14" s="235" t="str">
        <f t="shared" si="2"/>
        <v/>
      </c>
      <c r="AF14" s="236"/>
      <c r="AH14" s="22">
        <v>8</v>
      </c>
      <c r="AI14" s="23" t="str">
        <f t="shared" si="3"/>
        <v/>
      </c>
      <c r="AJ14" s="13" t="str">
        <f t="shared" si="4"/>
        <v/>
      </c>
      <c r="AK14" s="24">
        <v>24</v>
      </c>
      <c r="AL14" s="23" t="str">
        <f t="shared" si="5"/>
        <v/>
      </c>
      <c r="AM14" s="25" t="str">
        <f t="shared" si="6"/>
        <v/>
      </c>
      <c r="AN14" s="16">
        <f t="shared" si="7"/>
        <v>0</v>
      </c>
      <c r="AO14" s="17" t="str">
        <f t="shared" si="8"/>
        <v/>
      </c>
      <c r="AP14" s="16">
        <f t="shared" si="9"/>
        <v>0</v>
      </c>
      <c r="AQ14" s="2">
        <f t="shared" si="10"/>
        <v>2</v>
      </c>
      <c r="AR14" s="16">
        <f t="shared" si="11"/>
        <v>0</v>
      </c>
      <c r="AS14" s="17" t="str">
        <f t="shared" si="12"/>
        <v/>
      </c>
      <c r="AT14" s="16">
        <f t="shared" si="13"/>
        <v>0</v>
      </c>
      <c r="AU14" s="2">
        <f t="shared" si="0"/>
        <v>2</v>
      </c>
      <c r="AX14" s="151">
        <v>89000</v>
      </c>
      <c r="AY14" s="152">
        <v>90000</v>
      </c>
      <c r="AZ14" s="153">
        <v>3200</v>
      </c>
      <c r="BA14" s="145">
        <f t="shared" ref="BA14:BA42" si="16">IF(AND($BK$49&gt;=AX14, $BK$49&lt;AY14), AZ14, 0)</f>
        <v>0</v>
      </c>
      <c r="BB14" s="139"/>
      <c r="BC14" s="151">
        <v>149000</v>
      </c>
      <c r="BD14" s="152">
        <v>151000</v>
      </c>
      <c r="BE14" s="153">
        <v>8700</v>
      </c>
      <c r="BF14" s="145">
        <f t="shared" si="14"/>
        <v>0</v>
      </c>
      <c r="BG14" s="139"/>
      <c r="BH14" s="151">
        <v>219000</v>
      </c>
      <c r="BI14" s="152">
        <v>221000</v>
      </c>
      <c r="BJ14" s="153">
        <v>26800</v>
      </c>
      <c r="BK14" s="145">
        <f t="shared" si="15"/>
        <v>0</v>
      </c>
    </row>
    <row r="15" spans="1:63" ht="18.75" customHeight="1">
      <c r="A15" s="18">
        <v>9</v>
      </c>
      <c r="B15" s="388"/>
      <c r="C15" s="389"/>
      <c r="D15" s="389"/>
      <c r="E15" s="389"/>
      <c r="F15" s="390"/>
      <c r="G15" s="232"/>
      <c r="H15" s="237"/>
      <c r="I15" s="19" t="s">
        <v>1</v>
      </c>
      <c r="J15" s="233"/>
      <c r="K15" s="238"/>
      <c r="L15" s="20"/>
      <c r="M15" s="19" t="s">
        <v>1</v>
      </c>
      <c r="N15" s="21"/>
      <c r="O15" s="235" t="str">
        <f t="shared" si="1"/>
        <v/>
      </c>
      <c r="P15" s="236"/>
      <c r="Q15" s="18">
        <v>25</v>
      </c>
      <c r="R15" s="388"/>
      <c r="S15" s="389"/>
      <c r="T15" s="389"/>
      <c r="U15" s="389"/>
      <c r="V15" s="394"/>
      <c r="W15" s="232"/>
      <c r="X15" s="237"/>
      <c r="Y15" s="19" t="s">
        <v>1</v>
      </c>
      <c r="Z15" s="233"/>
      <c r="AA15" s="238"/>
      <c r="AB15" s="20"/>
      <c r="AC15" s="19" t="s">
        <v>1</v>
      </c>
      <c r="AD15" s="21"/>
      <c r="AE15" s="235" t="str">
        <f t="shared" si="2"/>
        <v/>
      </c>
      <c r="AF15" s="236"/>
      <c r="AH15" s="22">
        <v>9</v>
      </c>
      <c r="AI15" s="23" t="str">
        <f t="shared" si="3"/>
        <v/>
      </c>
      <c r="AJ15" s="13" t="str">
        <f t="shared" si="4"/>
        <v/>
      </c>
      <c r="AK15" s="24">
        <v>25</v>
      </c>
      <c r="AL15" s="23" t="str">
        <f t="shared" si="5"/>
        <v/>
      </c>
      <c r="AM15" s="25" t="str">
        <f t="shared" si="6"/>
        <v/>
      </c>
      <c r="AN15" s="16">
        <f t="shared" si="7"/>
        <v>0</v>
      </c>
      <c r="AO15" s="17" t="str">
        <f t="shared" si="8"/>
        <v/>
      </c>
      <c r="AP15" s="16">
        <f t="shared" si="9"/>
        <v>0</v>
      </c>
      <c r="AQ15" s="2">
        <f t="shared" si="10"/>
        <v>2</v>
      </c>
      <c r="AR15" s="16">
        <f t="shared" si="11"/>
        <v>0</v>
      </c>
      <c r="AS15" s="17" t="str">
        <f t="shared" si="12"/>
        <v/>
      </c>
      <c r="AT15" s="16">
        <f t="shared" si="13"/>
        <v>0</v>
      </c>
      <c r="AU15" s="2">
        <f t="shared" si="0"/>
        <v>2</v>
      </c>
      <c r="AX15" s="151">
        <v>90000</v>
      </c>
      <c r="AY15" s="152">
        <v>91000</v>
      </c>
      <c r="AZ15" s="153">
        <v>3200</v>
      </c>
      <c r="BA15" s="145">
        <f t="shared" si="16"/>
        <v>0</v>
      </c>
      <c r="BB15" s="139"/>
      <c r="BC15" s="151">
        <v>151000</v>
      </c>
      <c r="BD15" s="152">
        <v>153000</v>
      </c>
      <c r="BE15" s="153">
        <v>9000</v>
      </c>
      <c r="BF15" s="145">
        <f t="shared" si="14"/>
        <v>0</v>
      </c>
      <c r="BG15" s="139"/>
      <c r="BH15" s="151">
        <v>221000</v>
      </c>
      <c r="BI15" s="152">
        <v>224000</v>
      </c>
      <c r="BJ15" s="153">
        <v>27400</v>
      </c>
      <c r="BK15" s="145">
        <f t="shared" si="15"/>
        <v>0</v>
      </c>
    </row>
    <row r="16" spans="1:63" ht="18.75" customHeight="1">
      <c r="A16" s="18">
        <v>10</v>
      </c>
      <c r="B16" s="388"/>
      <c r="C16" s="389"/>
      <c r="D16" s="389"/>
      <c r="E16" s="389"/>
      <c r="F16" s="390"/>
      <c r="G16" s="232"/>
      <c r="H16" s="237"/>
      <c r="I16" s="19" t="s">
        <v>1</v>
      </c>
      <c r="J16" s="233"/>
      <c r="K16" s="238"/>
      <c r="L16" s="20"/>
      <c r="M16" s="19" t="s">
        <v>1</v>
      </c>
      <c r="N16" s="21"/>
      <c r="O16" s="235" t="str">
        <f t="shared" si="1"/>
        <v/>
      </c>
      <c r="P16" s="236"/>
      <c r="Q16" s="18">
        <v>26</v>
      </c>
      <c r="R16" s="388"/>
      <c r="S16" s="389"/>
      <c r="T16" s="389"/>
      <c r="U16" s="389"/>
      <c r="V16" s="394"/>
      <c r="W16" s="232"/>
      <c r="X16" s="237"/>
      <c r="Y16" s="19" t="s">
        <v>1</v>
      </c>
      <c r="Z16" s="233"/>
      <c r="AA16" s="238"/>
      <c r="AB16" s="20"/>
      <c r="AC16" s="19" t="s">
        <v>1</v>
      </c>
      <c r="AD16" s="21"/>
      <c r="AE16" s="235" t="str">
        <f t="shared" si="2"/>
        <v/>
      </c>
      <c r="AF16" s="236"/>
      <c r="AH16" s="22">
        <v>10</v>
      </c>
      <c r="AI16" s="23" t="str">
        <f t="shared" si="3"/>
        <v/>
      </c>
      <c r="AJ16" s="13" t="str">
        <f t="shared" si="4"/>
        <v/>
      </c>
      <c r="AK16" s="24">
        <v>26</v>
      </c>
      <c r="AL16" s="23" t="str">
        <f t="shared" si="5"/>
        <v/>
      </c>
      <c r="AM16" s="25" t="str">
        <f t="shared" si="6"/>
        <v/>
      </c>
      <c r="AN16" s="16">
        <f t="shared" si="7"/>
        <v>0</v>
      </c>
      <c r="AO16" s="17" t="str">
        <f t="shared" si="8"/>
        <v/>
      </c>
      <c r="AP16" s="16">
        <f t="shared" si="9"/>
        <v>0</v>
      </c>
      <c r="AQ16" s="2">
        <f t="shared" si="10"/>
        <v>2</v>
      </c>
      <c r="AR16" s="16">
        <f t="shared" si="11"/>
        <v>0</v>
      </c>
      <c r="AS16" s="17" t="str">
        <f t="shared" si="12"/>
        <v/>
      </c>
      <c r="AT16" s="16">
        <f t="shared" si="13"/>
        <v>0</v>
      </c>
      <c r="AU16" s="2">
        <f t="shared" si="0"/>
        <v>2</v>
      </c>
      <c r="AX16" s="151">
        <v>91000</v>
      </c>
      <c r="AY16" s="152">
        <v>92000</v>
      </c>
      <c r="AZ16" s="153">
        <v>3200</v>
      </c>
      <c r="BA16" s="145">
        <f t="shared" si="16"/>
        <v>0</v>
      </c>
      <c r="BB16" s="139"/>
      <c r="BC16" s="151">
        <v>153000</v>
      </c>
      <c r="BD16" s="152">
        <v>155000</v>
      </c>
      <c r="BE16" s="153">
        <v>9300</v>
      </c>
      <c r="BF16" s="145">
        <f t="shared" si="14"/>
        <v>0</v>
      </c>
      <c r="BG16" s="139"/>
      <c r="BH16" s="151">
        <v>224000</v>
      </c>
      <c r="BI16" s="152">
        <v>227000</v>
      </c>
      <c r="BJ16" s="153">
        <v>28400</v>
      </c>
      <c r="BK16" s="145">
        <f t="shared" si="15"/>
        <v>0</v>
      </c>
    </row>
    <row r="17" spans="1:63" ht="18.75" customHeight="1">
      <c r="A17" s="18">
        <v>11</v>
      </c>
      <c r="B17" s="388"/>
      <c r="C17" s="389"/>
      <c r="D17" s="389"/>
      <c r="E17" s="389"/>
      <c r="F17" s="390"/>
      <c r="G17" s="232"/>
      <c r="H17" s="237"/>
      <c r="I17" s="19" t="s">
        <v>1</v>
      </c>
      <c r="J17" s="233"/>
      <c r="K17" s="238"/>
      <c r="L17" s="20"/>
      <c r="M17" s="19" t="s">
        <v>1</v>
      </c>
      <c r="N17" s="21"/>
      <c r="O17" s="235" t="str">
        <f t="shared" si="1"/>
        <v/>
      </c>
      <c r="P17" s="236"/>
      <c r="Q17" s="18">
        <v>27</v>
      </c>
      <c r="R17" s="388"/>
      <c r="S17" s="389"/>
      <c r="T17" s="389"/>
      <c r="U17" s="389"/>
      <c r="V17" s="394"/>
      <c r="W17" s="232"/>
      <c r="X17" s="237"/>
      <c r="Y17" s="19" t="s">
        <v>1</v>
      </c>
      <c r="Z17" s="233"/>
      <c r="AA17" s="238"/>
      <c r="AB17" s="20"/>
      <c r="AC17" s="19" t="s">
        <v>1</v>
      </c>
      <c r="AD17" s="21"/>
      <c r="AE17" s="235" t="str">
        <f t="shared" si="2"/>
        <v/>
      </c>
      <c r="AF17" s="236"/>
      <c r="AH17" s="22">
        <v>11</v>
      </c>
      <c r="AI17" s="23" t="str">
        <f t="shared" si="3"/>
        <v/>
      </c>
      <c r="AJ17" s="13" t="str">
        <f t="shared" si="4"/>
        <v/>
      </c>
      <c r="AK17" s="24">
        <v>27</v>
      </c>
      <c r="AL17" s="23" t="str">
        <f t="shared" si="5"/>
        <v/>
      </c>
      <c r="AM17" s="25" t="str">
        <f t="shared" si="6"/>
        <v/>
      </c>
      <c r="AN17" s="16">
        <f t="shared" si="7"/>
        <v>0</v>
      </c>
      <c r="AO17" s="17" t="str">
        <f t="shared" si="8"/>
        <v/>
      </c>
      <c r="AP17" s="16">
        <f t="shared" si="9"/>
        <v>0</v>
      </c>
      <c r="AQ17" s="2">
        <f t="shared" si="10"/>
        <v>2</v>
      </c>
      <c r="AR17" s="16">
        <f t="shared" si="11"/>
        <v>0</v>
      </c>
      <c r="AS17" s="17" t="str">
        <f t="shared" si="12"/>
        <v/>
      </c>
      <c r="AT17" s="16">
        <f t="shared" si="13"/>
        <v>0</v>
      </c>
      <c r="AU17" s="2">
        <f t="shared" si="0"/>
        <v>2</v>
      </c>
      <c r="AX17" s="157">
        <v>92000</v>
      </c>
      <c r="AY17" s="158">
        <v>93000</v>
      </c>
      <c r="AZ17" s="159">
        <v>3300</v>
      </c>
      <c r="BA17" s="145">
        <f t="shared" si="16"/>
        <v>0</v>
      </c>
      <c r="BB17" s="139"/>
      <c r="BC17" s="157">
        <v>155000</v>
      </c>
      <c r="BD17" s="158">
        <v>157000</v>
      </c>
      <c r="BE17" s="159">
        <v>9600</v>
      </c>
      <c r="BF17" s="145">
        <f t="shared" si="14"/>
        <v>0</v>
      </c>
      <c r="BG17" s="139"/>
      <c r="BH17" s="157">
        <v>227000</v>
      </c>
      <c r="BI17" s="158">
        <v>230000</v>
      </c>
      <c r="BJ17" s="159">
        <v>29300</v>
      </c>
      <c r="BK17" s="145">
        <f t="shared" si="15"/>
        <v>0</v>
      </c>
    </row>
    <row r="18" spans="1:63" ht="18.75" customHeight="1">
      <c r="A18" s="18">
        <v>12</v>
      </c>
      <c r="B18" s="388"/>
      <c r="C18" s="389"/>
      <c r="D18" s="389"/>
      <c r="E18" s="389"/>
      <c r="F18" s="390"/>
      <c r="G18" s="232"/>
      <c r="H18" s="237"/>
      <c r="I18" s="19" t="s">
        <v>1</v>
      </c>
      <c r="J18" s="233"/>
      <c r="K18" s="238"/>
      <c r="L18" s="20"/>
      <c r="M18" s="19" t="s">
        <v>1</v>
      </c>
      <c r="N18" s="21"/>
      <c r="O18" s="235" t="str">
        <f t="shared" si="1"/>
        <v/>
      </c>
      <c r="P18" s="236"/>
      <c r="Q18" s="18">
        <v>28</v>
      </c>
      <c r="R18" s="388"/>
      <c r="S18" s="389"/>
      <c r="T18" s="389"/>
      <c r="U18" s="389"/>
      <c r="V18" s="394"/>
      <c r="W18" s="232"/>
      <c r="X18" s="237"/>
      <c r="Y18" s="19" t="s">
        <v>1</v>
      </c>
      <c r="Z18" s="233"/>
      <c r="AA18" s="238"/>
      <c r="AB18" s="20"/>
      <c r="AC18" s="19" t="s">
        <v>1</v>
      </c>
      <c r="AD18" s="21"/>
      <c r="AE18" s="235" t="str">
        <f t="shared" si="2"/>
        <v/>
      </c>
      <c r="AF18" s="236"/>
      <c r="AH18" s="22">
        <v>12</v>
      </c>
      <c r="AI18" s="23" t="str">
        <f t="shared" si="3"/>
        <v/>
      </c>
      <c r="AJ18" s="13" t="str">
        <f t="shared" si="4"/>
        <v/>
      </c>
      <c r="AK18" s="24">
        <v>28</v>
      </c>
      <c r="AL18" s="23" t="str">
        <f t="shared" si="5"/>
        <v/>
      </c>
      <c r="AM18" s="25" t="str">
        <f t="shared" si="6"/>
        <v/>
      </c>
      <c r="AN18" s="16">
        <f t="shared" si="7"/>
        <v>0</v>
      </c>
      <c r="AO18" s="17" t="str">
        <f t="shared" si="8"/>
        <v/>
      </c>
      <c r="AP18" s="16">
        <f t="shared" si="9"/>
        <v>0</v>
      </c>
      <c r="AQ18" s="2">
        <f t="shared" si="10"/>
        <v>2</v>
      </c>
      <c r="AR18" s="16">
        <f t="shared" si="11"/>
        <v>0</v>
      </c>
      <c r="AS18" s="17" t="str">
        <f t="shared" si="12"/>
        <v/>
      </c>
      <c r="AT18" s="16">
        <f t="shared" si="13"/>
        <v>0</v>
      </c>
      <c r="AU18" s="2">
        <f t="shared" si="0"/>
        <v>2</v>
      </c>
      <c r="AX18" s="146">
        <v>93000</v>
      </c>
      <c r="AY18" s="147">
        <v>94000</v>
      </c>
      <c r="AZ18" s="148">
        <v>3300</v>
      </c>
      <c r="BA18" s="145">
        <f t="shared" si="16"/>
        <v>0</v>
      </c>
      <c r="BB18" s="139"/>
      <c r="BC18" s="146">
        <v>157000</v>
      </c>
      <c r="BD18" s="147">
        <v>159000</v>
      </c>
      <c r="BE18" s="148">
        <v>9900</v>
      </c>
      <c r="BF18" s="145">
        <f t="shared" si="14"/>
        <v>0</v>
      </c>
      <c r="BG18" s="139"/>
      <c r="BH18" s="146">
        <v>230000</v>
      </c>
      <c r="BI18" s="147">
        <v>233000</v>
      </c>
      <c r="BJ18" s="148">
        <v>30300</v>
      </c>
      <c r="BK18" s="145">
        <f t="shared" si="15"/>
        <v>0</v>
      </c>
    </row>
    <row r="19" spans="1:63" ht="18.75" customHeight="1">
      <c r="A19" s="18">
        <v>13</v>
      </c>
      <c r="B19" s="388"/>
      <c r="C19" s="389"/>
      <c r="D19" s="389"/>
      <c r="E19" s="389"/>
      <c r="F19" s="390"/>
      <c r="G19" s="232"/>
      <c r="H19" s="237"/>
      <c r="I19" s="19" t="s">
        <v>1</v>
      </c>
      <c r="J19" s="233"/>
      <c r="K19" s="238"/>
      <c r="L19" s="20"/>
      <c r="M19" s="19" t="s">
        <v>1</v>
      </c>
      <c r="N19" s="21"/>
      <c r="O19" s="235" t="str">
        <f t="shared" si="1"/>
        <v/>
      </c>
      <c r="P19" s="236"/>
      <c r="Q19" s="18">
        <v>29</v>
      </c>
      <c r="R19" s="388"/>
      <c r="S19" s="389"/>
      <c r="T19" s="389"/>
      <c r="U19" s="389"/>
      <c r="V19" s="394"/>
      <c r="W19" s="232"/>
      <c r="X19" s="237"/>
      <c r="Y19" s="19" t="s">
        <v>1</v>
      </c>
      <c r="Z19" s="233"/>
      <c r="AA19" s="238"/>
      <c r="AB19" s="20"/>
      <c r="AC19" s="19" t="s">
        <v>1</v>
      </c>
      <c r="AD19" s="21"/>
      <c r="AE19" s="235" t="str">
        <f t="shared" si="2"/>
        <v/>
      </c>
      <c r="AF19" s="236"/>
      <c r="AH19" s="22">
        <v>13</v>
      </c>
      <c r="AI19" s="23" t="str">
        <f t="shared" si="3"/>
        <v/>
      </c>
      <c r="AJ19" s="13" t="str">
        <f t="shared" si="4"/>
        <v/>
      </c>
      <c r="AK19" s="24">
        <v>29</v>
      </c>
      <c r="AL19" s="23" t="str">
        <f t="shared" si="5"/>
        <v/>
      </c>
      <c r="AM19" s="25" t="str">
        <f t="shared" si="6"/>
        <v/>
      </c>
      <c r="AN19" s="16">
        <f t="shared" si="7"/>
        <v>0</v>
      </c>
      <c r="AO19" s="17" t="str">
        <f t="shared" si="8"/>
        <v/>
      </c>
      <c r="AP19" s="16">
        <f t="shared" si="9"/>
        <v>0</v>
      </c>
      <c r="AQ19" s="2">
        <f t="shared" si="10"/>
        <v>2</v>
      </c>
      <c r="AR19" s="16">
        <f t="shared" si="11"/>
        <v>0</v>
      </c>
      <c r="AS19" s="17" t="str">
        <f t="shared" si="12"/>
        <v/>
      </c>
      <c r="AT19" s="16">
        <f t="shared" si="13"/>
        <v>0</v>
      </c>
      <c r="AU19" s="2">
        <f t="shared" si="0"/>
        <v>2</v>
      </c>
      <c r="AX19" s="151">
        <v>94000</v>
      </c>
      <c r="AY19" s="152">
        <v>95000</v>
      </c>
      <c r="AZ19" s="153">
        <v>3300</v>
      </c>
      <c r="BA19" s="145">
        <f t="shared" si="16"/>
        <v>0</v>
      </c>
      <c r="BB19" s="139"/>
      <c r="BC19" s="151">
        <v>159000</v>
      </c>
      <c r="BD19" s="152">
        <v>161000</v>
      </c>
      <c r="BE19" s="153">
        <v>10200</v>
      </c>
      <c r="BF19" s="145">
        <f t="shared" si="14"/>
        <v>0</v>
      </c>
      <c r="BG19" s="139"/>
      <c r="BH19" s="151">
        <v>233000</v>
      </c>
      <c r="BI19" s="152">
        <v>236000</v>
      </c>
      <c r="BJ19" s="153">
        <v>31300</v>
      </c>
      <c r="BK19" s="145">
        <f t="shared" si="15"/>
        <v>0</v>
      </c>
    </row>
    <row r="20" spans="1:63" ht="18.75" customHeight="1">
      <c r="A20" s="18">
        <v>14</v>
      </c>
      <c r="B20" s="388"/>
      <c r="C20" s="389"/>
      <c r="D20" s="389"/>
      <c r="E20" s="389"/>
      <c r="F20" s="390"/>
      <c r="G20" s="232"/>
      <c r="H20" s="237"/>
      <c r="I20" s="19" t="s">
        <v>1</v>
      </c>
      <c r="J20" s="233"/>
      <c r="K20" s="238"/>
      <c r="L20" s="20"/>
      <c r="M20" s="19" t="s">
        <v>1</v>
      </c>
      <c r="N20" s="21"/>
      <c r="O20" s="235" t="str">
        <f t="shared" si="1"/>
        <v/>
      </c>
      <c r="P20" s="236"/>
      <c r="Q20" s="18">
        <v>30</v>
      </c>
      <c r="R20" s="388"/>
      <c r="S20" s="389"/>
      <c r="T20" s="389"/>
      <c r="U20" s="389"/>
      <c r="V20" s="394"/>
      <c r="W20" s="232"/>
      <c r="X20" s="237"/>
      <c r="Y20" s="19" t="s">
        <v>1</v>
      </c>
      <c r="Z20" s="233"/>
      <c r="AA20" s="238"/>
      <c r="AB20" s="20"/>
      <c r="AC20" s="19" t="s">
        <v>1</v>
      </c>
      <c r="AD20" s="21"/>
      <c r="AE20" s="235" t="str">
        <f t="shared" si="2"/>
        <v/>
      </c>
      <c r="AF20" s="236"/>
      <c r="AH20" s="22">
        <v>14</v>
      </c>
      <c r="AI20" s="23" t="str">
        <f t="shared" si="3"/>
        <v/>
      </c>
      <c r="AJ20" s="13" t="str">
        <f t="shared" si="4"/>
        <v/>
      </c>
      <c r="AK20" s="24">
        <v>30</v>
      </c>
      <c r="AL20" s="23" t="str">
        <f t="shared" si="5"/>
        <v/>
      </c>
      <c r="AM20" s="25" t="str">
        <f t="shared" si="6"/>
        <v/>
      </c>
      <c r="AN20" s="16">
        <f t="shared" si="7"/>
        <v>0</v>
      </c>
      <c r="AO20" s="17" t="str">
        <f t="shared" si="8"/>
        <v/>
      </c>
      <c r="AP20" s="16">
        <f t="shared" si="9"/>
        <v>0</v>
      </c>
      <c r="AQ20" s="2">
        <f t="shared" si="10"/>
        <v>2</v>
      </c>
      <c r="AR20" s="16">
        <f t="shared" si="11"/>
        <v>0</v>
      </c>
      <c r="AS20" s="17" t="str">
        <f t="shared" si="12"/>
        <v/>
      </c>
      <c r="AT20" s="16">
        <f t="shared" si="13"/>
        <v>0</v>
      </c>
      <c r="AU20" s="2">
        <f>IF(AND(AR20&gt;=0.270833333,AT20&lt;0.03125),1,2)</f>
        <v>2</v>
      </c>
      <c r="AX20" s="151">
        <v>95000</v>
      </c>
      <c r="AY20" s="152">
        <v>96000</v>
      </c>
      <c r="AZ20" s="153">
        <v>3400</v>
      </c>
      <c r="BA20" s="145">
        <f t="shared" si="16"/>
        <v>0</v>
      </c>
      <c r="BB20" s="139"/>
      <c r="BC20" s="151">
        <v>161000</v>
      </c>
      <c r="BD20" s="152">
        <v>163000</v>
      </c>
      <c r="BE20" s="153">
        <v>10500</v>
      </c>
      <c r="BF20" s="145">
        <f t="shared" si="14"/>
        <v>0</v>
      </c>
      <c r="BG20" s="139"/>
      <c r="BH20" s="151">
        <v>236000</v>
      </c>
      <c r="BI20" s="152">
        <v>239000</v>
      </c>
      <c r="BJ20" s="153">
        <v>32400</v>
      </c>
      <c r="BK20" s="145">
        <f t="shared" si="15"/>
        <v>0</v>
      </c>
    </row>
    <row r="21" spans="1:63" ht="18.75" customHeight="1" thickBot="1">
      <c r="A21" s="18">
        <v>15</v>
      </c>
      <c r="B21" s="388"/>
      <c r="C21" s="389"/>
      <c r="D21" s="389"/>
      <c r="E21" s="389"/>
      <c r="F21" s="390"/>
      <c r="G21" s="232"/>
      <c r="H21" s="237"/>
      <c r="I21" s="19" t="s">
        <v>1</v>
      </c>
      <c r="J21" s="233"/>
      <c r="K21" s="238"/>
      <c r="L21" s="20"/>
      <c r="M21" s="19" t="s">
        <v>1</v>
      </c>
      <c r="N21" s="21"/>
      <c r="O21" s="235" t="str">
        <f t="shared" si="1"/>
        <v/>
      </c>
      <c r="P21" s="236"/>
      <c r="Q21" s="26">
        <v>31</v>
      </c>
      <c r="R21" s="391"/>
      <c r="S21" s="392"/>
      <c r="T21" s="392"/>
      <c r="U21" s="392"/>
      <c r="V21" s="395"/>
      <c r="W21" s="232"/>
      <c r="X21" s="237"/>
      <c r="Y21" s="19" t="s">
        <v>1</v>
      </c>
      <c r="Z21" s="233"/>
      <c r="AA21" s="238"/>
      <c r="AB21" s="20"/>
      <c r="AC21" s="19" t="s">
        <v>1</v>
      </c>
      <c r="AD21" s="21"/>
      <c r="AE21" s="245" t="str">
        <f t="shared" si="2"/>
        <v/>
      </c>
      <c r="AF21" s="246"/>
      <c r="AH21" s="22">
        <v>15</v>
      </c>
      <c r="AI21" s="23" t="str">
        <f t="shared" si="3"/>
        <v/>
      </c>
      <c r="AJ21" s="13" t="str">
        <f t="shared" si="4"/>
        <v/>
      </c>
      <c r="AK21" s="24">
        <v>31</v>
      </c>
      <c r="AL21" s="23" t="str">
        <f t="shared" si="5"/>
        <v/>
      </c>
      <c r="AM21" s="25" t="str">
        <f t="shared" si="6"/>
        <v/>
      </c>
      <c r="AN21" s="16">
        <f t="shared" si="7"/>
        <v>0</v>
      </c>
      <c r="AO21" s="17" t="str">
        <f t="shared" si="8"/>
        <v/>
      </c>
      <c r="AP21" s="16">
        <f>N21-L21</f>
        <v>0</v>
      </c>
      <c r="AQ21" s="2">
        <f t="shared" si="10"/>
        <v>2</v>
      </c>
      <c r="AR21" s="16">
        <f t="shared" si="11"/>
        <v>0</v>
      </c>
      <c r="AS21" s="17" t="str">
        <f t="shared" si="12"/>
        <v/>
      </c>
      <c r="AT21" s="16">
        <f t="shared" si="13"/>
        <v>0</v>
      </c>
      <c r="AU21" s="2">
        <f t="shared" si="0"/>
        <v>2</v>
      </c>
      <c r="AX21" s="151">
        <v>96000</v>
      </c>
      <c r="AY21" s="152">
        <v>97000</v>
      </c>
      <c r="AZ21" s="153">
        <v>3400</v>
      </c>
      <c r="BA21" s="145">
        <f t="shared" si="16"/>
        <v>0</v>
      </c>
      <c r="BB21" s="139"/>
      <c r="BC21" s="151">
        <v>163000</v>
      </c>
      <c r="BD21" s="152">
        <v>165000</v>
      </c>
      <c r="BE21" s="153">
        <v>10800</v>
      </c>
      <c r="BF21" s="145">
        <f t="shared" si="14"/>
        <v>0</v>
      </c>
      <c r="BG21" s="139"/>
      <c r="BH21" s="151">
        <v>239000</v>
      </c>
      <c r="BI21" s="152">
        <v>242000</v>
      </c>
      <c r="BJ21" s="153">
        <v>33400</v>
      </c>
      <c r="BK21" s="145">
        <f t="shared" si="15"/>
        <v>0</v>
      </c>
    </row>
    <row r="22" spans="1:63" ht="18.75" customHeight="1" thickBot="1">
      <c r="A22" s="27">
        <v>16</v>
      </c>
      <c r="B22" s="391"/>
      <c r="C22" s="392"/>
      <c r="D22" s="392"/>
      <c r="E22" s="392"/>
      <c r="F22" s="393"/>
      <c r="G22" s="247"/>
      <c r="H22" s="248"/>
      <c r="I22" s="28" t="s">
        <v>1</v>
      </c>
      <c r="J22" s="249"/>
      <c r="K22" s="250"/>
      <c r="L22" s="20"/>
      <c r="M22" s="19" t="s">
        <v>1</v>
      </c>
      <c r="N22" s="21"/>
      <c r="O22" s="245" t="str">
        <f t="shared" si="1"/>
        <v/>
      </c>
      <c r="P22" s="246"/>
      <c r="Q22" s="251" t="s">
        <v>42</v>
      </c>
      <c r="R22" s="206"/>
      <c r="S22" s="252"/>
      <c r="T22" s="256" t="s">
        <v>43</v>
      </c>
      <c r="U22" s="256"/>
      <c r="V22" s="256"/>
      <c r="W22" s="257"/>
      <c r="X22" s="258"/>
      <c r="Y22" s="258"/>
      <c r="Z22" s="29" t="s">
        <v>45</v>
      </c>
      <c r="AA22" s="30" t="s">
        <v>2</v>
      </c>
      <c r="AB22" s="259">
        <f>W22*24*W23</f>
        <v>0</v>
      </c>
      <c r="AC22" s="259"/>
      <c r="AD22" s="259"/>
      <c r="AE22" s="364" t="s">
        <v>45</v>
      </c>
      <c r="AF22" s="365"/>
      <c r="AH22" s="31">
        <v>16</v>
      </c>
      <c r="AI22" s="32" t="str">
        <f t="shared" si="3"/>
        <v/>
      </c>
      <c r="AJ22" s="33" t="str">
        <f t="shared" si="4"/>
        <v/>
      </c>
      <c r="AK22" s="34"/>
      <c r="AL22" s="32" t="str">
        <f t="shared" ref="AL22" si="17">IF(OR(AS22=30, AS22=0, AS22=""), "", "実働時間は30分単位としてください")</f>
        <v/>
      </c>
      <c r="AM22" s="35"/>
      <c r="AN22" s="16">
        <f t="shared" si="7"/>
        <v>0</v>
      </c>
      <c r="AO22" s="17" t="str">
        <f t="shared" si="8"/>
        <v/>
      </c>
      <c r="AP22" s="16">
        <f t="shared" si="9"/>
        <v>0</v>
      </c>
      <c r="AQ22" s="2">
        <f t="shared" si="10"/>
        <v>2</v>
      </c>
      <c r="AR22" s="17"/>
      <c r="AS22" s="17"/>
      <c r="AT22" s="17"/>
      <c r="AX22" s="157">
        <v>97000</v>
      </c>
      <c r="AY22" s="158">
        <v>98000</v>
      </c>
      <c r="AZ22" s="159">
        <v>3500</v>
      </c>
      <c r="BA22" s="145">
        <f t="shared" si="16"/>
        <v>0</v>
      </c>
      <c r="BB22" s="139"/>
      <c r="BC22" s="157">
        <v>165000</v>
      </c>
      <c r="BD22" s="158">
        <v>167000</v>
      </c>
      <c r="BE22" s="159">
        <v>11100</v>
      </c>
      <c r="BF22" s="145">
        <f t="shared" si="14"/>
        <v>0</v>
      </c>
      <c r="BG22" s="139"/>
      <c r="BH22" s="157">
        <v>242000</v>
      </c>
      <c r="BI22" s="158">
        <v>245000</v>
      </c>
      <c r="BJ22" s="159">
        <v>34400</v>
      </c>
      <c r="BK22" s="145">
        <f t="shared" si="15"/>
        <v>0</v>
      </c>
    </row>
    <row r="23" spans="1:63" ht="18.75" customHeight="1" thickBot="1">
      <c r="A23" s="36" t="s">
        <v>3</v>
      </c>
      <c r="B23" s="37"/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40"/>
      <c r="Q23" s="253"/>
      <c r="R23" s="254"/>
      <c r="S23" s="255"/>
      <c r="T23" s="368" t="s">
        <v>44</v>
      </c>
      <c r="U23" s="369"/>
      <c r="V23" s="369"/>
      <c r="W23" s="370">
        <f>SUM(O7:P22,AE7:AF21)</f>
        <v>0</v>
      </c>
      <c r="X23" s="371"/>
      <c r="Y23" s="371"/>
      <c r="Z23" s="372"/>
      <c r="AA23" s="41"/>
      <c r="AB23" s="260"/>
      <c r="AC23" s="260"/>
      <c r="AD23" s="260"/>
      <c r="AE23" s="366"/>
      <c r="AF23" s="367"/>
      <c r="AN23" s="17"/>
      <c r="AO23" s="17"/>
      <c r="AP23" s="17"/>
      <c r="AQ23" s="17"/>
      <c r="AR23" s="17"/>
      <c r="AS23" s="17"/>
      <c r="AT23" s="17"/>
      <c r="AX23" s="146">
        <v>98000</v>
      </c>
      <c r="AY23" s="147">
        <v>99000</v>
      </c>
      <c r="AZ23" s="148">
        <v>3500</v>
      </c>
      <c r="BA23" s="145">
        <f t="shared" si="16"/>
        <v>0</v>
      </c>
      <c r="BB23" s="139"/>
      <c r="BC23" s="146">
        <v>167000</v>
      </c>
      <c r="BD23" s="147">
        <v>169000</v>
      </c>
      <c r="BE23" s="148">
        <v>11400</v>
      </c>
      <c r="BF23" s="145">
        <f t="shared" si="14"/>
        <v>0</v>
      </c>
      <c r="BG23" s="139"/>
      <c r="BH23" s="146">
        <v>245000</v>
      </c>
      <c r="BI23" s="147">
        <v>248000</v>
      </c>
      <c r="BJ23" s="148">
        <v>35400</v>
      </c>
      <c r="BK23" s="145">
        <f t="shared" si="15"/>
        <v>0</v>
      </c>
    </row>
    <row r="24" spans="1:63" ht="14.25" customHeight="1">
      <c r="A24" s="42"/>
      <c r="B24" s="262" t="s">
        <v>46</v>
      </c>
      <c r="C24" s="262"/>
      <c r="D24" s="44"/>
      <c r="E24" s="45">
        <v>1</v>
      </c>
      <c r="F24" s="46"/>
      <c r="G24" s="2" t="s">
        <v>47</v>
      </c>
      <c r="H24" s="46"/>
      <c r="I24" s="46"/>
      <c r="J24" s="46"/>
      <c r="K24" s="46"/>
      <c r="L24" s="188" t="s">
        <v>49</v>
      </c>
      <c r="M24" s="47"/>
      <c r="N24" s="46"/>
      <c r="O24" s="46"/>
      <c r="P24" s="48"/>
      <c r="Q24" s="373" t="s">
        <v>55</v>
      </c>
      <c r="R24" s="297"/>
      <c r="S24" s="297"/>
      <c r="T24" s="297"/>
      <c r="U24" s="297"/>
      <c r="V24" s="297"/>
      <c r="W24" s="297"/>
      <c r="X24" s="297"/>
      <c r="Y24" s="297"/>
      <c r="Z24" s="297"/>
      <c r="AA24" s="297"/>
      <c r="AB24" s="297"/>
      <c r="AC24" s="297"/>
      <c r="AD24" s="297"/>
      <c r="AE24" s="297"/>
      <c r="AF24" s="374"/>
      <c r="AN24" s="17"/>
      <c r="AO24" s="17"/>
      <c r="AP24" s="17"/>
      <c r="AQ24" s="17"/>
      <c r="AR24" s="17"/>
      <c r="AS24" s="17"/>
      <c r="AT24" s="17"/>
      <c r="AX24" s="151">
        <v>99000</v>
      </c>
      <c r="AY24" s="152">
        <v>101000</v>
      </c>
      <c r="AZ24" s="153">
        <v>3600</v>
      </c>
      <c r="BA24" s="145">
        <f t="shared" si="16"/>
        <v>0</v>
      </c>
      <c r="BB24" s="139"/>
      <c r="BC24" s="151">
        <v>169000</v>
      </c>
      <c r="BD24" s="152">
        <v>171000</v>
      </c>
      <c r="BE24" s="153">
        <v>11700</v>
      </c>
      <c r="BF24" s="145">
        <f t="shared" si="14"/>
        <v>0</v>
      </c>
      <c r="BG24" s="139"/>
      <c r="BH24" s="151">
        <v>248000</v>
      </c>
      <c r="BI24" s="152">
        <v>251000</v>
      </c>
      <c r="BJ24" s="153">
        <v>36400</v>
      </c>
      <c r="BK24" s="145">
        <f t="shared" si="15"/>
        <v>0</v>
      </c>
    </row>
    <row r="25" spans="1:63" ht="14.25" customHeight="1">
      <c r="A25" s="42"/>
      <c r="B25" s="261"/>
      <c r="C25" s="261"/>
      <c r="D25" s="49"/>
      <c r="E25" s="50"/>
      <c r="F25" s="17"/>
      <c r="G25" s="2" t="s">
        <v>48</v>
      </c>
      <c r="H25" s="17"/>
      <c r="I25" s="52"/>
      <c r="J25" s="52"/>
      <c r="K25" s="17"/>
      <c r="L25" s="189" t="s">
        <v>50</v>
      </c>
      <c r="M25" s="51"/>
      <c r="N25" s="17"/>
      <c r="O25" s="17"/>
      <c r="P25" s="53"/>
      <c r="Q25" s="298"/>
      <c r="R25" s="375"/>
      <c r="S25" s="375"/>
      <c r="T25" s="375"/>
      <c r="U25" s="375"/>
      <c r="V25" s="375"/>
      <c r="W25" s="375"/>
      <c r="X25" s="375"/>
      <c r="Y25" s="375"/>
      <c r="Z25" s="375"/>
      <c r="AA25" s="375"/>
      <c r="AB25" s="375"/>
      <c r="AC25" s="375"/>
      <c r="AD25" s="375"/>
      <c r="AE25" s="375"/>
      <c r="AF25" s="376"/>
      <c r="AX25" s="151">
        <v>101000</v>
      </c>
      <c r="AY25" s="152">
        <v>103000</v>
      </c>
      <c r="AZ25" s="153">
        <v>3600</v>
      </c>
      <c r="BA25" s="145">
        <f t="shared" si="16"/>
        <v>0</v>
      </c>
      <c r="BB25" s="139"/>
      <c r="BC25" s="151">
        <v>171000</v>
      </c>
      <c r="BD25" s="152">
        <v>173000</v>
      </c>
      <c r="BE25" s="153">
        <v>12000</v>
      </c>
      <c r="BF25" s="145">
        <f t="shared" si="14"/>
        <v>0</v>
      </c>
      <c r="BG25" s="139"/>
      <c r="BH25" s="151">
        <v>251000</v>
      </c>
      <c r="BI25" s="152">
        <v>254000</v>
      </c>
      <c r="BJ25" s="153">
        <v>37500</v>
      </c>
      <c r="BK25" s="145">
        <f t="shared" si="15"/>
        <v>0</v>
      </c>
    </row>
    <row r="26" spans="1:63" ht="8.25" customHeight="1" thickBot="1">
      <c r="A26" s="42"/>
      <c r="B26" s="17"/>
      <c r="C26" s="47"/>
      <c r="D26" s="54"/>
      <c r="E26" s="54"/>
      <c r="F26" s="54"/>
      <c r="G26" s="54"/>
      <c r="H26" s="17"/>
      <c r="I26" s="52"/>
      <c r="J26" s="52"/>
      <c r="K26" s="17"/>
      <c r="L26" s="17"/>
      <c r="M26" s="17"/>
      <c r="N26" s="17"/>
      <c r="O26" s="17"/>
      <c r="P26" s="53"/>
      <c r="Q26" s="377"/>
      <c r="R26" s="378"/>
      <c r="S26" s="378"/>
      <c r="T26" s="378"/>
      <c r="U26" s="378"/>
      <c r="V26" s="378"/>
      <c r="W26" s="378"/>
      <c r="X26" s="378"/>
      <c r="Y26" s="378"/>
      <c r="Z26" s="378"/>
      <c r="AA26" s="378"/>
      <c r="AB26" s="378"/>
      <c r="AC26" s="378"/>
      <c r="AD26" s="378"/>
      <c r="AE26" s="378"/>
      <c r="AF26" s="379"/>
      <c r="AX26" s="151">
        <v>103000</v>
      </c>
      <c r="AY26" s="152">
        <v>105000</v>
      </c>
      <c r="AZ26" s="153">
        <v>3700</v>
      </c>
      <c r="BA26" s="145">
        <f t="shared" si="16"/>
        <v>0</v>
      </c>
      <c r="BB26" s="139"/>
      <c r="BC26" s="151">
        <v>173000</v>
      </c>
      <c r="BD26" s="152">
        <v>175000</v>
      </c>
      <c r="BE26" s="153">
        <v>12400</v>
      </c>
      <c r="BF26" s="145">
        <f t="shared" si="14"/>
        <v>0</v>
      </c>
      <c r="BG26" s="139"/>
      <c r="BH26" s="151">
        <v>254000</v>
      </c>
      <c r="BI26" s="152">
        <v>257000</v>
      </c>
      <c r="BJ26" s="153">
        <v>38500</v>
      </c>
      <c r="BK26" s="145">
        <f t="shared" si="15"/>
        <v>0</v>
      </c>
    </row>
    <row r="27" spans="1:63" ht="18.75" customHeight="1" thickBot="1">
      <c r="A27" s="42"/>
      <c r="B27" s="17"/>
      <c r="C27" s="190" t="s">
        <v>51</v>
      </c>
      <c r="D27" s="55"/>
      <c r="E27" s="55"/>
      <c r="F27" s="56" t="s">
        <v>4</v>
      </c>
      <c r="G27" s="239">
        <f>AB22</f>
        <v>0</v>
      </c>
      <c r="H27" s="240"/>
      <c r="I27" s="240"/>
      <c r="J27" s="240"/>
      <c r="K27" s="240"/>
      <c r="L27" s="241"/>
      <c r="M27" s="47" t="s">
        <v>5</v>
      </c>
      <c r="N27" s="47"/>
      <c r="O27" s="47"/>
      <c r="P27" s="53"/>
      <c r="Q27" s="380"/>
      <c r="R27" s="378"/>
      <c r="S27" s="378"/>
      <c r="T27" s="378"/>
      <c r="U27" s="378"/>
      <c r="V27" s="378"/>
      <c r="W27" s="378"/>
      <c r="X27" s="378"/>
      <c r="Y27" s="378"/>
      <c r="Z27" s="378"/>
      <c r="AA27" s="378"/>
      <c r="AB27" s="378"/>
      <c r="AC27" s="378"/>
      <c r="AD27" s="378"/>
      <c r="AE27" s="378"/>
      <c r="AF27" s="379"/>
      <c r="AI27" s="57"/>
      <c r="AX27" s="157">
        <v>105000</v>
      </c>
      <c r="AY27" s="158">
        <v>107000</v>
      </c>
      <c r="AZ27" s="159">
        <v>3800</v>
      </c>
      <c r="BA27" s="145">
        <f t="shared" si="16"/>
        <v>0</v>
      </c>
      <c r="BB27" s="139"/>
      <c r="BC27" s="157">
        <v>175000</v>
      </c>
      <c r="BD27" s="158">
        <v>177000</v>
      </c>
      <c r="BE27" s="159">
        <v>12700</v>
      </c>
      <c r="BF27" s="145">
        <f t="shared" si="14"/>
        <v>0</v>
      </c>
      <c r="BG27" s="139"/>
      <c r="BH27" s="157">
        <v>257000</v>
      </c>
      <c r="BI27" s="158">
        <v>260000</v>
      </c>
      <c r="BJ27" s="159">
        <v>39400</v>
      </c>
      <c r="BK27" s="145">
        <f t="shared" si="15"/>
        <v>0</v>
      </c>
    </row>
    <row r="28" spans="1:63" ht="8.25" customHeight="1" thickBot="1">
      <c r="A28" s="42"/>
      <c r="B28" s="17"/>
      <c r="C28" s="190"/>
      <c r="D28" s="55"/>
      <c r="E28" s="55"/>
      <c r="F28" s="56"/>
      <c r="G28" s="58"/>
      <c r="H28" s="58"/>
      <c r="I28" s="58"/>
      <c r="J28" s="58"/>
      <c r="K28" s="58"/>
      <c r="L28" s="58"/>
      <c r="M28" s="47"/>
      <c r="N28" s="47"/>
      <c r="O28" s="47"/>
      <c r="P28" s="53"/>
      <c r="Q28" s="380"/>
      <c r="R28" s="378"/>
      <c r="S28" s="378"/>
      <c r="T28" s="378"/>
      <c r="U28" s="378"/>
      <c r="V28" s="378"/>
      <c r="W28" s="378"/>
      <c r="X28" s="378"/>
      <c r="Y28" s="378"/>
      <c r="Z28" s="378"/>
      <c r="AA28" s="378"/>
      <c r="AB28" s="378"/>
      <c r="AC28" s="378"/>
      <c r="AD28" s="378"/>
      <c r="AE28" s="378"/>
      <c r="AF28" s="379"/>
      <c r="AX28" s="146">
        <v>107000</v>
      </c>
      <c r="AY28" s="147">
        <v>109000</v>
      </c>
      <c r="AZ28" s="148">
        <v>3800</v>
      </c>
      <c r="BA28" s="145">
        <f t="shared" si="16"/>
        <v>0</v>
      </c>
      <c r="BB28" s="139"/>
      <c r="BC28" s="146">
        <v>177000</v>
      </c>
      <c r="BD28" s="147">
        <v>179000</v>
      </c>
      <c r="BE28" s="148">
        <v>13200</v>
      </c>
      <c r="BF28" s="145">
        <f t="shared" si="14"/>
        <v>0</v>
      </c>
      <c r="BG28" s="139"/>
      <c r="BH28" s="146">
        <v>260000</v>
      </c>
      <c r="BI28" s="147">
        <v>263000</v>
      </c>
      <c r="BJ28" s="148">
        <v>40400</v>
      </c>
      <c r="BK28" s="145">
        <f t="shared" si="15"/>
        <v>0</v>
      </c>
    </row>
    <row r="29" spans="1:63" ht="18.75" customHeight="1" thickBot="1">
      <c r="A29" s="42"/>
      <c r="B29" s="17"/>
      <c r="C29" s="190" t="s">
        <v>52</v>
      </c>
      <c r="D29" s="55"/>
      <c r="E29" s="55"/>
      <c r="F29" s="56" t="s">
        <v>4</v>
      </c>
      <c r="G29" s="242">
        <f>BK50*E24</f>
        <v>0</v>
      </c>
      <c r="H29" s="243"/>
      <c r="I29" s="243"/>
      <c r="J29" s="243"/>
      <c r="K29" s="243"/>
      <c r="L29" s="244"/>
      <c r="M29" s="47" t="s">
        <v>54</v>
      </c>
      <c r="N29" s="47"/>
      <c r="O29" s="47"/>
      <c r="P29" s="53"/>
      <c r="Q29" s="380"/>
      <c r="R29" s="378"/>
      <c r="S29" s="378"/>
      <c r="T29" s="378"/>
      <c r="U29" s="378"/>
      <c r="V29" s="378"/>
      <c r="W29" s="378"/>
      <c r="X29" s="378"/>
      <c r="Y29" s="378"/>
      <c r="Z29" s="378"/>
      <c r="AA29" s="378"/>
      <c r="AB29" s="378"/>
      <c r="AC29" s="378"/>
      <c r="AD29" s="378"/>
      <c r="AE29" s="378"/>
      <c r="AF29" s="379"/>
      <c r="AX29" s="151">
        <v>109000</v>
      </c>
      <c r="AY29" s="152">
        <v>111000</v>
      </c>
      <c r="AZ29" s="153">
        <v>3900</v>
      </c>
      <c r="BA29" s="145">
        <f t="shared" si="16"/>
        <v>0</v>
      </c>
      <c r="BB29" s="139"/>
      <c r="BC29" s="151">
        <v>179000</v>
      </c>
      <c r="BD29" s="152">
        <v>181000</v>
      </c>
      <c r="BE29" s="153">
        <v>13900</v>
      </c>
      <c r="BF29" s="145">
        <f t="shared" si="14"/>
        <v>0</v>
      </c>
      <c r="BG29" s="139"/>
      <c r="BH29" s="151">
        <v>263000</v>
      </c>
      <c r="BI29" s="152">
        <v>266000</v>
      </c>
      <c r="BJ29" s="153">
        <v>41500</v>
      </c>
      <c r="BK29" s="145">
        <f t="shared" si="15"/>
        <v>0</v>
      </c>
    </row>
    <row r="30" spans="1:63" ht="8.25" customHeight="1" thickBot="1">
      <c r="A30" s="42"/>
      <c r="B30" s="17"/>
      <c r="C30" s="191"/>
      <c r="Q30" s="380"/>
      <c r="R30" s="378"/>
      <c r="S30" s="378"/>
      <c r="T30" s="378"/>
      <c r="U30" s="378"/>
      <c r="V30" s="378"/>
      <c r="W30" s="378"/>
      <c r="X30" s="378"/>
      <c r="Y30" s="378"/>
      <c r="Z30" s="378"/>
      <c r="AA30" s="378"/>
      <c r="AB30" s="378"/>
      <c r="AC30" s="378"/>
      <c r="AD30" s="378"/>
      <c r="AE30" s="378"/>
      <c r="AF30" s="379"/>
      <c r="AX30" s="151">
        <v>111000</v>
      </c>
      <c r="AY30" s="152">
        <v>113000</v>
      </c>
      <c r="AZ30" s="153">
        <v>4000</v>
      </c>
      <c r="BA30" s="145">
        <f t="shared" si="16"/>
        <v>0</v>
      </c>
      <c r="BB30" s="139"/>
      <c r="BC30" s="151">
        <v>181000</v>
      </c>
      <c r="BD30" s="152">
        <v>183000</v>
      </c>
      <c r="BE30" s="153">
        <v>14600</v>
      </c>
      <c r="BF30" s="145">
        <f t="shared" si="14"/>
        <v>0</v>
      </c>
      <c r="BG30" s="139"/>
      <c r="BH30" s="151">
        <v>266000</v>
      </c>
      <c r="BI30" s="152">
        <v>269000</v>
      </c>
      <c r="BJ30" s="153">
        <v>42500</v>
      </c>
      <c r="BK30" s="145">
        <f t="shared" si="15"/>
        <v>0</v>
      </c>
    </row>
    <row r="31" spans="1:63" ht="18.75" customHeight="1" thickBot="1">
      <c r="A31" s="42"/>
      <c r="B31" s="17"/>
      <c r="C31" s="191" t="s">
        <v>53</v>
      </c>
      <c r="D31" s="59"/>
      <c r="E31" s="60"/>
      <c r="F31" s="61"/>
      <c r="G31" s="239">
        <f>G27-G29</f>
        <v>0</v>
      </c>
      <c r="H31" s="243"/>
      <c r="I31" s="243"/>
      <c r="J31" s="243"/>
      <c r="K31" s="243"/>
      <c r="L31" s="244"/>
      <c r="M31" s="51" t="s">
        <v>6</v>
      </c>
      <c r="N31" s="51"/>
      <c r="O31" s="51"/>
      <c r="P31" s="53"/>
      <c r="Q31" s="380"/>
      <c r="R31" s="378"/>
      <c r="S31" s="378"/>
      <c r="T31" s="378"/>
      <c r="U31" s="378"/>
      <c r="V31" s="378"/>
      <c r="W31" s="378"/>
      <c r="X31" s="378"/>
      <c r="Y31" s="378"/>
      <c r="Z31" s="378"/>
      <c r="AA31" s="378"/>
      <c r="AB31" s="378"/>
      <c r="AC31" s="378"/>
      <c r="AD31" s="378"/>
      <c r="AE31" s="378"/>
      <c r="AF31" s="379"/>
      <c r="AX31" s="151">
        <v>113000</v>
      </c>
      <c r="AY31" s="152">
        <v>115000</v>
      </c>
      <c r="AZ31" s="153">
        <v>4100</v>
      </c>
      <c r="BA31" s="145">
        <f t="shared" si="16"/>
        <v>0</v>
      </c>
      <c r="BB31" s="139"/>
      <c r="BC31" s="151">
        <v>183000</v>
      </c>
      <c r="BD31" s="152">
        <v>185000</v>
      </c>
      <c r="BE31" s="153">
        <v>15300</v>
      </c>
      <c r="BF31" s="145">
        <f t="shared" si="14"/>
        <v>0</v>
      </c>
      <c r="BG31" s="139"/>
      <c r="BH31" s="151">
        <v>269000</v>
      </c>
      <c r="BI31" s="152">
        <v>272000</v>
      </c>
      <c r="BJ31" s="153">
        <v>43500</v>
      </c>
      <c r="BK31" s="145">
        <f t="shared" si="15"/>
        <v>0</v>
      </c>
    </row>
    <row r="32" spans="1:63" ht="8.25" customHeight="1" thickBot="1">
      <c r="A32" s="62"/>
      <c r="B32" s="63"/>
      <c r="C32" s="63"/>
      <c r="D32" s="63"/>
      <c r="E32" s="63"/>
      <c r="F32" s="64"/>
      <c r="G32" s="63"/>
      <c r="H32" s="63"/>
      <c r="I32" s="65"/>
      <c r="J32" s="65"/>
      <c r="K32" s="63"/>
      <c r="L32" s="63"/>
      <c r="M32" s="63"/>
      <c r="N32" s="63"/>
      <c r="O32" s="63"/>
      <c r="P32" s="66"/>
      <c r="Q32" s="381"/>
      <c r="R32" s="382"/>
      <c r="S32" s="382"/>
      <c r="T32" s="382"/>
      <c r="U32" s="382"/>
      <c r="V32" s="382"/>
      <c r="W32" s="382"/>
      <c r="X32" s="382"/>
      <c r="Y32" s="382"/>
      <c r="Z32" s="382"/>
      <c r="AA32" s="382"/>
      <c r="AB32" s="382"/>
      <c r="AC32" s="382"/>
      <c r="AD32" s="382"/>
      <c r="AE32" s="382"/>
      <c r="AF32" s="383"/>
      <c r="AX32" s="157">
        <v>115000</v>
      </c>
      <c r="AY32" s="158">
        <v>117000</v>
      </c>
      <c r="AZ32" s="159">
        <v>4100</v>
      </c>
      <c r="BA32" s="145">
        <f t="shared" si="16"/>
        <v>0</v>
      </c>
      <c r="BB32" s="139"/>
      <c r="BC32" s="157">
        <v>185000</v>
      </c>
      <c r="BD32" s="158">
        <v>187000</v>
      </c>
      <c r="BE32" s="159">
        <v>16000</v>
      </c>
      <c r="BF32" s="145">
        <f t="shared" si="14"/>
        <v>0</v>
      </c>
      <c r="BG32" s="139"/>
      <c r="BH32" s="157">
        <v>272000</v>
      </c>
      <c r="BI32" s="158">
        <v>275000</v>
      </c>
      <c r="BJ32" s="159">
        <v>44500</v>
      </c>
      <c r="BK32" s="145">
        <f t="shared" si="15"/>
        <v>0</v>
      </c>
    </row>
    <row r="33" spans="1:63" ht="8.25" customHeight="1">
      <c r="I33" s="2"/>
      <c r="J33" s="2"/>
      <c r="AX33" s="146">
        <v>117000</v>
      </c>
      <c r="AY33" s="147">
        <v>119000</v>
      </c>
      <c r="AZ33" s="148">
        <v>4200</v>
      </c>
      <c r="BA33" s="145">
        <f t="shared" si="16"/>
        <v>0</v>
      </c>
      <c r="BB33" s="139"/>
      <c r="BC33" s="146">
        <v>187000</v>
      </c>
      <c r="BD33" s="147">
        <v>189000</v>
      </c>
      <c r="BE33" s="148">
        <v>16700</v>
      </c>
      <c r="BF33" s="145">
        <f t="shared" si="14"/>
        <v>0</v>
      </c>
      <c r="BG33" s="139"/>
      <c r="BH33" s="146">
        <v>275000</v>
      </c>
      <c r="BI33" s="147">
        <v>278000</v>
      </c>
      <c r="BJ33" s="148">
        <v>45500</v>
      </c>
      <c r="BK33" s="145">
        <f t="shared" si="15"/>
        <v>0</v>
      </c>
    </row>
    <row r="34" spans="1:63" ht="21" customHeight="1">
      <c r="A34" s="200" t="s">
        <v>56</v>
      </c>
      <c r="B34" s="272"/>
      <c r="C34" s="272"/>
      <c r="D34" s="272"/>
      <c r="E34" s="272"/>
      <c r="F34" s="272"/>
      <c r="G34" s="272"/>
      <c r="H34" s="272"/>
      <c r="I34" s="272"/>
      <c r="J34" s="272"/>
      <c r="K34" s="272"/>
      <c r="L34" s="272"/>
      <c r="M34" s="272"/>
      <c r="N34" s="272"/>
      <c r="O34" s="272"/>
      <c r="P34" s="272"/>
      <c r="Q34" s="272"/>
      <c r="R34" s="272"/>
      <c r="S34" s="272"/>
      <c r="T34" s="272"/>
      <c r="U34" s="272"/>
      <c r="V34" s="272"/>
      <c r="W34" s="272"/>
      <c r="X34" s="272"/>
      <c r="Y34" s="272"/>
      <c r="Z34" s="272"/>
      <c r="AA34" s="272"/>
      <c r="AB34" s="272"/>
      <c r="AC34" s="272"/>
      <c r="AD34" s="272"/>
      <c r="AE34" s="272"/>
      <c r="AF34" s="272"/>
      <c r="AX34" s="151">
        <v>119000</v>
      </c>
      <c r="AY34" s="152">
        <v>121000</v>
      </c>
      <c r="AZ34" s="153">
        <v>4300</v>
      </c>
      <c r="BA34" s="145">
        <f t="shared" si="16"/>
        <v>0</v>
      </c>
      <c r="BB34" s="139"/>
      <c r="BC34" s="151">
        <v>189000</v>
      </c>
      <c r="BD34" s="152">
        <v>191000</v>
      </c>
      <c r="BE34" s="153">
        <v>17500</v>
      </c>
      <c r="BF34" s="145">
        <f t="shared" si="14"/>
        <v>0</v>
      </c>
      <c r="BG34" s="139"/>
      <c r="BH34" s="151">
        <v>278000</v>
      </c>
      <c r="BI34" s="152">
        <v>281000</v>
      </c>
      <c r="BJ34" s="153">
        <v>46600</v>
      </c>
      <c r="BK34" s="145">
        <f t="shared" si="15"/>
        <v>0</v>
      </c>
    </row>
    <row r="35" spans="1:63" ht="9" customHeight="1" thickBot="1">
      <c r="AX35" s="151">
        <v>121000</v>
      </c>
      <c r="AY35" s="152">
        <v>123000</v>
      </c>
      <c r="AZ35" s="153">
        <v>4500</v>
      </c>
      <c r="BA35" s="145">
        <f t="shared" si="16"/>
        <v>0</v>
      </c>
      <c r="BB35" s="139"/>
      <c r="BC35" s="151">
        <v>191000</v>
      </c>
      <c r="BD35" s="152">
        <v>193000</v>
      </c>
      <c r="BE35" s="153">
        <v>18100</v>
      </c>
      <c r="BF35" s="145">
        <f t="shared" si="14"/>
        <v>0</v>
      </c>
      <c r="BG35" s="139"/>
      <c r="BH35" s="151">
        <v>281000</v>
      </c>
      <c r="BI35" s="152">
        <v>284000</v>
      </c>
      <c r="BJ35" s="153">
        <v>47600</v>
      </c>
      <c r="BK35" s="145">
        <f t="shared" si="15"/>
        <v>0</v>
      </c>
    </row>
    <row r="36" spans="1:63" ht="14.25" thickBot="1">
      <c r="A36" s="273" t="s">
        <v>57</v>
      </c>
      <c r="B36" s="274"/>
      <c r="C36" s="274"/>
      <c r="D36" s="274"/>
      <c r="E36" s="274"/>
      <c r="F36" s="274"/>
      <c r="G36" s="274"/>
      <c r="H36" s="275" t="s">
        <v>58</v>
      </c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7"/>
      <c r="AA36" s="274" t="s">
        <v>59</v>
      </c>
      <c r="AB36" s="274"/>
      <c r="AC36" s="274"/>
      <c r="AD36" s="274"/>
      <c r="AE36" s="274"/>
      <c r="AF36" s="278"/>
      <c r="AX36" s="151">
        <v>123000</v>
      </c>
      <c r="AY36" s="152">
        <v>125000</v>
      </c>
      <c r="AZ36" s="153">
        <v>4800</v>
      </c>
      <c r="BA36" s="145">
        <f t="shared" si="16"/>
        <v>0</v>
      </c>
      <c r="BB36" s="139"/>
      <c r="BC36" s="151">
        <v>193000</v>
      </c>
      <c r="BD36" s="152">
        <v>195000</v>
      </c>
      <c r="BE36" s="153">
        <v>18800</v>
      </c>
      <c r="BF36" s="145">
        <f t="shared" si="14"/>
        <v>0</v>
      </c>
      <c r="BG36" s="139"/>
      <c r="BH36" s="151">
        <v>284000</v>
      </c>
      <c r="BI36" s="152">
        <v>287000</v>
      </c>
      <c r="BJ36" s="153">
        <v>48600</v>
      </c>
      <c r="BK36" s="145">
        <f t="shared" si="15"/>
        <v>0</v>
      </c>
    </row>
    <row r="37" spans="1:63" ht="14.25" thickTop="1">
      <c r="A37" s="279"/>
      <c r="B37" s="280"/>
      <c r="C37" s="280"/>
      <c r="D37" s="280"/>
      <c r="E37" s="280"/>
      <c r="F37" s="280"/>
      <c r="G37" s="281"/>
      <c r="H37" s="282"/>
      <c r="I37" s="283"/>
      <c r="J37" s="283"/>
      <c r="K37" s="283"/>
      <c r="L37" s="283"/>
      <c r="M37" s="283"/>
      <c r="N37" s="283"/>
      <c r="O37" s="283"/>
      <c r="P37" s="283"/>
      <c r="Q37" s="283"/>
      <c r="R37" s="283"/>
      <c r="S37" s="283"/>
      <c r="T37" s="283"/>
      <c r="U37" s="283"/>
      <c r="V37" s="283"/>
      <c r="W37" s="283"/>
      <c r="X37" s="283"/>
      <c r="Y37" s="283"/>
      <c r="Z37" s="284"/>
      <c r="AA37" s="285"/>
      <c r="AB37" s="286"/>
      <c r="AC37" s="286"/>
      <c r="AD37" s="286"/>
      <c r="AE37" s="286"/>
      <c r="AF37" s="287"/>
      <c r="AX37" s="157">
        <v>125000</v>
      </c>
      <c r="AY37" s="158">
        <v>127000</v>
      </c>
      <c r="AZ37" s="159">
        <v>5100</v>
      </c>
      <c r="BA37" s="145">
        <f t="shared" si="16"/>
        <v>0</v>
      </c>
      <c r="BB37" s="139"/>
      <c r="BC37" s="157">
        <v>195000</v>
      </c>
      <c r="BD37" s="158">
        <v>197000</v>
      </c>
      <c r="BE37" s="159">
        <v>19500</v>
      </c>
      <c r="BF37" s="145">
        <f t="shared" si="14"/>
        <v>0</v>
      </c>
      <c r="BG37" s="139"/>
      <c r="BH37" s="157">
        <v>287000</v>
      </c>
      <c r="BI37" s="158">
        <v>290000</v>
      </c>
      <c r="BJ37" s="159">
        <v>49700</v>
      </c>
      <c r="BK37" s="145">
        <f t="shared" si="15"/>
        <v>0</v>
      </c>
    </row>
    <row r="38" spans="1:63">
      <c r="A38" s="263"/>
      <c r="B38" s="264"/>
      <c r="C38" s="264"/>
      <c r="D38" s="264"/>
      <c r="E38" s="264"/>
      <c r="F38" s="264"/>
      <c r="G38" s="265"/>
      <c r="H38" s="266"/>
      <c r="I38" s="267"/>
      <c r="J38" s="267"/>
      <c r="K38" s="267"/>
      <c r="L38" s="267"/>
      <c r="M38" s="267"/>
      <c r="N38" s="267"/>
      <c r="O38" s="267"/>
      <c r="P38" s="267"/>
      <c r="Q38" s="267"/>
      <c r="R38" s="267"/>
      <c r="S38" s="267"/>
      <c r="T38" s="267"/>
      <c r="U38" s="267"/>
      <c r="V38" s="267"/>
      <c r="W38" s="267"/>
      <c r="X38" s="267"/>
      <c r="Y38" s="267"/>
      <c r="Z38" s="268"/>
      <c r="AA38" s="269"/>
      <c r="AB38" s="270"/>
      <c r="AC38" s="270"/>
      <c r="AD38" s="270"/>
      <c r="AE38" s="270"/>
      <c r="AF38" s="271"/>
      <c r="AX38" s="146">
        <v>127000</v>
      </c>
      <c r="AY38" s="147">
        <v>129000</v>
      </c>
      <c r="AZ38" s="148">
        <v>5400</v>
      </c>
      <c r="BA38" s="145">
        <f t="shared" si="16"/>
        <v>0</v>
      </c>
      <c r="BB38" s="139"/>
      <c r="BC38" s="146">
        <v>197000</v>
      </c>
      <c r="BD38" s="147">
        <v>199000</v>
      </c>
      <c r="BE38" s="148">
        <v>20200</v>
      </c>
      <c r="BF38" s="145">
        <f t="shared" si="14"/>
        <v>0</v>
      </c>
      <c r="BG38" s="163"/>
      <c r="BH38" s="146">
        <v>290000</v>
      </c>
      <c r="BI38" s="147">
        <v>293000</v>
      </c>
      <c r="BJ38" s="148">
        <v>50900</v>
      </c>
      <c r="BK38" s="145">
        <f t="shared" si="15"/>
        <v>0</v>
      </c>
    </row>
    <row r="39" spans="1:63">
      <c r="A39" s="263"/>
      <c r="B39" s="264"/>
      <c r="C39" s="264"/>
      <c r="D39" s="264"/>
      <c r="E39" s="264"/>
      <c r="F39" s="264"/>
      <c r="G39" s="265"/>
      <c r="H39" s="266"/>
      <c r="I39" s="267"/>
      <c r="J39" s="267"/>
      <c r="K39" s="267"/>
      <c r="L39" s="267"/>
      <c r="M39" s="267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8"/>
      <c r="AA39" s="269"/>
      <c r="AB39" s="270"/>
      <c r="AC39" s="270"/>
      <c r="AD39" s="270"/>
      <c r="AE39" s="270"/>
      <c r="AF39" s="271"/>
      <c r="AX39" s="151">
        <v>129000</v>
      </c>
      <c r="AY39" s="152">
        <v>131000</v>
      </c>
      <c r="AZ39" s="153">
        <v>5700</v>
      </c>
      <c r="BA39" s="145">
        <f t="shared" si="16"/>
        <v>0</v>
      </c>
      <c r="BB39" s="139"/>
      <c r="BC39" s="151">
        <v>199000</v>
      </c>
      <c r="BD39" s="152">
        <v>201000</v>
      </c>
      <c r="BE39" s="153">
        <v>20900</v>
      </c>
      <c r="BF39" s="145">
        <f t="shared" si="14"/>
        <v>0</v>
      </c>
      <c r="BG39" s="163"/>
      <c r="BH39" s="151">
        <v>293000</v>
      </c>
      <c r="BI39" s="152">
        <v>296000</v>
      </c>
      <c r="BJ39" s="153">
        <v>52100</v>
      </c>
      <c r="BK39" s="145">
        <f t="shared" si="15"/>
        <v>0</v>
      </c>
    </row>
    <row r="40" spans="1:63" ht="14.25" thickBot="1">
      <c r="A40" s="301"/>
      <c r="B40" s="302"/>
      <c r="C40" s="302"/>
      <c r="D40" s="302"/>
      <c r="E40" s="302"/>
      <c r="F40" s="302"/>
      <c r="G40" s="303"/>
      <c r="H40" s="304"/>
      <c r="I40" s="305"/>
      <c r="J40" s="305"/>
      <c r="K40" s="305"/>
      <c r="L40" s="305"/>
      <c r="M40" s="305"/>
      <c r="N40" s="305"/>
      <c r="O40" s="305"/>
      <c r="P40" s="305"/>
      <c r="Q40" s="305"/>
      <c r="R40" s="305"/>
      <c r="S40" s="305"/>
      <c r="T40" s="305"/>
      <c r="U40" s="305"/>
      <c r="V40" s="305"/>
      <c r="W40" s="305"/>
      <c r="X40" s="305"/>
      <c r="Y40" s="305"/>
      <c r="Z40" s="306"/>
      <c r="AA40" s="312"/>
      <c r="AB40" s="313"/>
      <c r="AC40" s="313"/>
      <c r="AD40" s="313"/>
      <c r="AE40" s="313"/>
      <c r="AF40" s="314"/>
      <c r="AX40" s="151">
        <v>131000</v>
      </c>
      <c r="AY40" s="152">
        <v>133000</v>
      </c>
      <c r="AZ40" s="153">
        <v>6000</v>
      </c>
      <c r="BA40" s="145">
        <f t="shared" si="16"/>
        <v>0</v>
      </c>
      <c r="BB40" s="139"/>
      <c r="BC40" s="151">
        <v>201000</v>
      </c>
      <c r="BD40" s="152">
        <v>203000</v>
      </c>
      <c r="BE40" s="153">
        <v>21500</v>
      </c>
      <c r="BF40" s="145">
        <f t="shared" si="14"/>
        <v>0</v>
      </c>
      <c r="BG40" s="163"/>
      <c r="BH40" s="151">
        <v>296000</v>
      </c>
      <c r="BI40" s="152">
        <v>299000</v>
      </c>
      <c r="BJ40" s="153">
        <v>52900</v>
      </c>
      <c r="BK40" s="145">
        <f t="shared" si="15"/>
        <v>0</v>
      </c>
    </row>
    <row r="41" spans="1:63" ht="15" customHeight="1" thickBot="1">
      <c r="B41" s="319" t="s">
        <v>63</v>
      </c>
      <c r="C41" s="319"/>
      <c r="D41" s="319"/>
      <c r="E41" s="319"/>
      <c r="F41" s="319"/>
      <c r="G41" s="319"/>
      <c r="H41" s="319"/>
      <c r="I41" s="319"/>
      <c r="J41" s="319"/>
      <c r="K41" s="319"/>
      <c r="L41" s="319"/>
      <c r="M41" s="319"/>
      <c r="N41" s="319"/>
      <c r="O41" s="319"/>
      <c r="P41" s="319"/>
      <c r="Q41" s="319"/>
      <c r="R41" s="319"/>
      <c r="S41" s="319"/>
      <c r="T41" s="319"/>
      <c r="U41" s="192"/>
      <c r="V41" s="192"/>
      <c r="W41" s="192"/>
      <c r="X41" s="192"/>
      <c r="Z41" s="67" t="s">
        <v>60</v>
      </c>
      <c r="AA41" s="315">
        <f>SUM(AA37:AF40)</f>
        <v>0</v>
      </c>
      <c r="AB41" s="316"/>
      <c r="AC41" s="316"/>
      <c r="AD41" s="316"/>
      <c r="AE41" s="316"/>
      <c r="AF41" s="317"/>
      <c r="AX41" s="151">
        <v>133000</v>
      </c>
      <c r="AY41" s="152">
        <v>135000</v>
      </c>
      <c r="AZ41" s="153">
        <v>6300</v>
      </c>
      <c r="BA41" s="145">
        <f t="shared" si="16"/>
        <v>0</v>
      </c>
      <c r="BB41" s="139"/>
      <c r="BC41" s="151">
        <v>203000</v>
      </c>
      <c r="BD41" s="152">
        <v>205000</v>
      </c>
      <c r="BE41" s="153">
        <v>22200</v>
      </c>
      <c r="BF41" s="145">
        <f t="shared" si="14"/>
        <v>0</v>
      </c>
      <c r="BG41" s="163"/>
      <c r="BH41" s="151">
        <v>299000</v>
      </c>
      <c r="BI41" s="152">
        <v>302000</v>
      </c>
      <c r="BJ41" s="153">
        <v>53700</v>
      </c>
      <c r="BK41" s="145">
        <f t="shared" si="15"/>
        <v>0</v>
      </c>
    </row>
    <row r="42" spans="1:63" ht="14.25" thickBot="1">
      <c r="B42" s="318"/>
      <c r="C42" s="318"/>
      <c r="D42" s="318"/>
      <c r="E42" s="318"/>
      <c r="F42" s="318"/>
      <c r="G42" s="318"/>
      <c r="H42" s="318"/>
      <c r="I42" s="318"/>
      <c r="J42" s="318"/>
      <c r="K42" s="318"/>
      <c r="L42" s="318"/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AX42" s="157">
        <v>135000</v>
      </c>
      <c r="AY42" s="158">
        <v>137000</v>
      </c>
      <c r="AZ42" s="159">
        <v>6600</v>
      </c>
      <c r="BA42" s="145">
        <f t="shared" si="16"/>
        <v>0</v>
      </c>
      <c r="BB42" s="139"/>
      <c r="BC42" s="157">
        <v>205000</v>
      </c>
      <c r="BD42" s="158">
        <v>207000</v>
      </c>
      <c r="BE42" s="159">
        <v>22700</v>
      </c>
      <c r="BF42" s="145">
        <f t="shared" si="14"/>
        <v>0</v>
      </c>
      <c r="BG42" s="163"/>
      <c r="BH42" s="157">
        <v>302000</v>
      </c>
      <c r="BI42" s="158">
        <v>305000</v>
      </c>
      <c r="BJ42" s="159">
        <v>54500</v>
      </c>
      <c r="BK42" s="145">
        <f t="shared" si="15"/>
        <v>0</v>
      </c>
    </row>
    <row r="43" spans="1:63" ht="14.25" thickBot="1">
      <c r="Z43" s="67" t="s">
        <v>61</v>
      </c>
      <c r="AA43" s="358">
        <f>COUNTA(G7:H22,W7:X21)</f>
        <v>0</v>
      </c>
      <c r="AB43" s="359"/>
      <c r="AC43" s="359"/>
      <c r="AD43" s="359"/>
      <c r="AE43" s="359"/>
      <c r="AF43" s="360"/>
      <c r="AX43" s="163" t="s">
        <v>29</v>
      </c>
      <c r="AY43" s="163"/>
      <c r="AZ43" s="163"/>
      <c r="BA43" s="163"/>
      <c r="BB43" s="163"/>
      <c r="BC43" s="163"/>
      <c r="BD43" s="163"/>
      <c r="BE43" s="163"/>
      <c r="BF43" s="163"/>
      <c r="BG43" s="164"/>
      <c r="BH43" s="146">
        <v>305000</v>
      </c>
      <c r="BI43" s="147">
        <v>308000</v>
      </c>
      <c r="BJ43" s="148">
        <v>55200</v>
      </c>
      <c r="BK43" s="145">
        <f t="shared" si="15"/>
        <v>0</v>
      </c>
    </row>
    <row r="44" spans="1:63" ht="14.25" thickBot="1">
      <c r="AX44" s="163"/>
      <c r="AY44" s="163"/>
      <c r="AZ44" s="163"/>
      <c r="BA44" s="163"/>
      <c r="BB44" s="163"/>
      <c r="BC44" s="163"/>
      <c r="BD44" s="163"/>
      <c r="BE44" s="163"/>
      <c r="BF44" s="163"/>
      <c r="BG44" s="164"/>
      <c r="BH44" s="151">
        <v>308000</v>
      </c>
      <c r="BI44" s="152">
        <v>311000</v>
      </c>
      <c r="BJ44" s="153">
        <v>56100</v>
      </c>
      <c r="BK44" s="145">
        <f t="shared" si="15"/>
        <v>0</v>
      </c>
    </row>
    <row r="45" spans="1:63" ht="26.25" customHeight="1" thickBot="1">
      <c r="Z45" s="67" t="s">
        <v>62</v>
      </c>
      <c r="AA45" s="361">
        <f>AA43*AA41</f>
        <v>0</v>
      </c>
      <c r="AB45" s="362"/>
      <c r="AC45" s="362"/>
      <c r="AD45" s="362"/>
      <c r="AE45" s="362"/>
      <c r="AF45" s="3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4"/>
      <c r="BH45" s="151">
        <v>311000</v>
      </c>
      <c r="BI45" s="152">
        <v>314000</v>
      </c>
      <c r="BJ45" s="153">
        <v>56900</v>
      </c>
      <c r="BK45" s="145">
        <f t="shared" si="15"/>
        <v>0</v>
      </c>
    </row>
    <row r="46" spans="1:63" ht="9" customHeight="1">
      <c r="AX46" s="163"/>
      <c r="AY46" s="163"/>
      <c r="AZ46" s="163"/>
      <c r="BA46" s="163"/>
      <c r="BB46" s="163"/>
      <c r="BC46" s="163"/>
      <c r="BD46" s="163"/>
      <c r="BE46" s="163"/>
      <c r="BF46" s="163"/>
      <c r="BG46" s="164"/>
      <c r="BH46" s="151">
        <v>314000</v>
      </c>
      <c r="BI46" s="152">
        <v>317000</v>
      </c>
      <c r="BJ46" s="153">
        <v>57800</v>
      </c>
      <c r="BK46" s="145">
        <f t="shared" si="15"/>
        <v>0</v>
      </c>
    </row>
    <row r="47" spans="1:63" ht="6" customHeight="1" thickBot="1">
      <c r="AX47" s="163"/>
      <c r="AY47" s="163"/>
      <c r="AZ47" s="163"/>
      <c r="BA47" s="163"/>
      <c r="BB47" s="163"/>
      <c r="BC47" s="163"/>
      <c r="BD47" s="163"/>
      <c r="BE47" s="163"/>
      <c r="BF47" s="163"/>
      <c r="BG47" s="164"/>
      <c r="BH47" s="157">
        <v>317000</v>
      </c>
      <c r="BI47" s="158">
        <v>320000</v>
      </c>
      <c r="BJ47" s="159">
        <v>58800</v>
      </c>
      <c r="BK47" s="145">
        <f>IF(AND($BK$49&gt;=BH47, $BK$49&lt;BI47), BJ47, 0)</f>
        <v>0</v>
      </c>
    </row>
    <row r="48" spans="1:63" ht="16.5" customHeight="1">
      <c r="A48" s="290" t="s">
        <v>64</v>
      </c>
      <c r="B48" s="291"/>
      <c r="C48" s="291"/>
      <c r="D48" s="291"/>
      <c r="E48" s="291"/>
      <c r="F48" s="291"/>
      <c r="G48" s="291"/>
      <c r="H48" s="291"/>
      <c r="I48" s="291"/>
      <c r="J48" s="291"/>
      <c r="K48" s="291"/>
      <c r="L48" s="291"/>
      <c r="M48" s="291"/>
      <c r="N48" s="291"/>
      <c r="O48" s="291"/>
      <c r="P48" s="292"/>
      <c r="Q48" s="296"/>
      <c r="R48" s="297"/>
      <c r="S48" s="68"/>
      <c r="T48" s="69"/>
      <c r="U48" s="69"/>
      <c r="V48" s="69"/>
      <c r="W48" s="69"/>
      <c r="X48" s="69"/>
      <c r="Y48" s="70"/>
      <c r="Z48" s="70"/>
      <c r="AA48" s="69"/>
      <c r="AB48" s="69"/>
      <c r="AC48" s="69"/>
      <c r="AD48" s="69"/>
      <c r="AE48" s="69"/>
      <c r="AF48" s="71"/>
      <c r="AX48" s="163"/>
      <c r="AY48" s="163"/>
      <c r="AZ48" s="163"/>
      <c r="BA48" s="163"/>
      <c r="BB48" s="163"/>
      <c r="BC48" s="163"/>
      <c r="BD48" s="163"/>
      <c r="BE48" s="163"/>
      <c r="BF48" s="163"/>
      <c r="BG48" s="164"/>
      <c r="BH48" s="163"/>
      <c r="BI48" s="163"/>
      <c r="BJ48" s="165"/>
      <c r="BK48" s="145"/>
    </row>
    <row r="49" spans="1:63" ht="15.75" customHeight="1">
      <c r="A49" s="293"/>
      <c r="B49" s="294"/>
      <c r="C49" s="294"/>
      <c r="D49" s="294"/>
      <c r="E49" s="294"/>
      <c r="F49" s="294"/>
      <c r="G49" s="294"/>
      <c r="H49" s="294"/>
      <c r="I49" s="294"/>
      <c r="J49" s="294"/>
      <c r="K49" s="294"/>
      <c r="L49" s="294"/>
      <c r="M49" s="294"/>
      <c r="N49" s="294"/>
      <c r="O49" s="294"/>
      <c r="P49" s="295"/>
      <c r="Q49" s="298"/>
      <c r="R49" s="299"/>
      <c r="S49" s="72"/>
      <c r="T49" s="73"/>
      <c r="U49" s="73"/>
      <c r="V49" s="73"/>
      <c r="W49" s="73"/>
      <c r="X49" s="73"/>
      <c r="Y49" s="74"/>
      <c r="Z49" s="74"/>
      <c r="AA49" s="73"/>
      <c r="AB49" s="73"/>
      <c r="AC49" s="73"/>
      <c r="AD49" s="73"/>
      <c r="AE49" s="73"/>
      <c r="AF49" s="75"/>
      <c r="AX49" s="163"/>
      <c r="AY49" s="163"/>
      <c r="AZ49" s="163"/>
      <c r="BA49" s="163"/>
      <c r="BB49" s="163"/>
      <c r="BC49" s="163"/>
      <c r="BD49" s="163"/>
      <c r="BE49" s="163"/>
      <c r="BF49" s="163"/>
      <c r="BG49" s="164"/>
      <c r="BH49" s="163"/>
      <c r="BI49" s="163"/>
      <c r="BJ49" s="166" t="s">
        <v>30</v>
      </c>
      <c r="BK49" s="167">
        <f>G27</f>
        <v>0</v>
      </c>
    </row>
    <row r="50" spans="1:63" ht="18" customHeight="1">
      <c r="A50" s="76"/>
      <c r="B50" s="132" t="s">
        <v>107</v>
      </c>
      <c r="C50" s="77"/>
      <c r="D50" s="77"/>
      <c r="E50" s="77"/>
      <c r="F50" s="77"/>
      <c r="G50" s="77"/>
      <c r="H50" s="384"/>
      <c r="I50" s="384"/>
      <c r="J50" s="193" t="s">
        <v>35</v>
      </c>
      <c r="K50" s="193"/>
      <c r="L50" s="79"/>
      <c r="M50" s="193" t="s">
        <v>65</v>
      </c>
      <c r="N50" s="79"/>
      <c r="O50" s="194" t="s">
        <v>66</v>
      </c>
      <c r="P50" s="80"/>
      <c r="Q50" s="81"/>
      <c r="R50" s="82"/>
      <c r="S50" s="73"/>
      <c r="T50" s="73"/>
      <c r="U50" s="82"/>
      <c r="V50" s="82"/>
      <c r="W50" s="73"/>
      <c r="X50" s="73"/>
      <c r="Y50" s="74"/>
      <c r="Z50" s="74"/>
      <c r="AA50" s="82"/>
      <c r="AB50" s="73"/>
      <c r="AC50" s="73"/>
      <c r="AD50" s="82"/>
      <c r="AE50" s="73"/>
      <c r="AF50" s="75"/>
      <c r="AX50" s="163"/>
      <c r="AY50" s="163"/>
      <c r="AZ50" s="163"/>
      <c r="BA50" s="163"/>
      <c r="BB50" s="163"/>
      <c r="BC50" s="163"/>
      <c r="BD50" s="163"/>
      <c r="BE50" s="163"/>
      <c r="BF50" s="163"/>
      <c r="BG50" s="164"/>
      <c r="BH50" s="163"/>
      <c r="BI50" s="163"/>
      <c r="BJ50" s="168" t="s">
        <v>31</v>
      </c>
      <c r="BK50" s="169">
        <f>SUM(BK8:BK48,BF8:BF42,BA8:BA42)</f>
        <v>0</v>
      </c>
    </row>
    <row r="51" spans="1:63" ht="18" customHeight="1">
      <c r="A51" s="76"/>
      <c r="B51" s="83"/>
      <c r="C51" s="52" t="s">
        <v>8</v>
      </c>
      <c r="D51" s="300"/>
      <c r="E51" s="300"/>
      <c r="F51" s="84"/>
      <c r="G51" s="77" t="s">
        <v>9</v>
      </c>
      <c r="H51" s="300"/>
      <c r="I51" s="300"/>
      <c r="J51" s="85"/>
      <c r="K51" s="78"/>
      <c r="L51" s="86"/>
      <c r="M51" s="86"/>
      <c r="N51" s="78"/>
      <c r="O51" s="86"/>
      <c r="P51" s="77"/>
      <c r="Q51" s="87"/>
      <c r="R51" s="98" t="s">
        <v>85</v>
      </c>
      <c r="S51" s="17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88"/>
    </row>
    <row r="52" spans="1:63" ht="18" customHeight="1">
      <c r="A52" s="76"/>
      <c r="B52" s="342"/>
      <c r="C52" s="342"/>
      <c r="D52" s="342"/>
      <c r="E52" s="342"/>
      <c r="F52" s="342"/>
      <c r="G52" s="342"/>
      <c r="H52" s="342"/>
      <c r="I52" s="342"/>
      <c r="J52" s="342"/>
      <c r="K52" s="342"/>
      <c r="L52" s="342"/>
      <c r="M52" s="342"/>
      <c r="N52" s="342"/>
      <c r="O52" s="342"/>
      <c r="P52" s="89"/>
      <c r="Q52" s="90"/>
      <c r="R52" s="17"/>
      <c r="S52" s="51" t="s">
        <v>86</v>
      </c>
      <c r="T52" s="17"/>
      <c r="U52" s="51"/>
      <c r="V52" s="17"/>
      <c r="W52" s="17"/>
      <c r="X52" s="94"/>
      <c r="Y52" s="94"/>
      <c r="Z52" s="94"/>
      <c r="AA52" s="94"/>
      <c r="AB52" s="94"/>
      <c r="AC52" s="94"/>
      <c r="AD52" s="94"/>
      <c r="AE52" s="94"/>
      <c r="AF52" s="91"/>
    </row>
    <row r="53" spans="1:63" ht="7.5" customHeight="1">
      <c r="A53" s="76"/>
      <c r="B53" s="343"/>
      <c r="C53" s="343"/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89"/>
      <c r="Q53" s="90"/>
      <c r="R53" s="17"/>
      <c r="S53" s="310"/>
      <c r="T53" s="310"/>
      <c r="U53" s="310"/>
      <c r="V53" s="310"/>
      <c r="W53" s="310"/>
      <c r="X53" s="310"/>
      <c r="Y53" s="310"/>
      <c r="Z53" s="310"/>
      <c r="AA53" s="310"/>
      <c r="AB53" s="310"/>
      <c r="AC53" s="310"/>
      <c r="AD53" s="310"/>
      <c r="AE53" s="320" t="s">
        <v>105</v>
      </c>
      <c r="AF53" s="91"/>
    </row>
    <row r="54" spans="1:63" ht="13.5" customHeight="1">
      <c r="A54" s="42"/>
      <c r="B54" s="17"/>
      <c r="C54" s="17"/>
      <c r="D54" s="17" t="s">
        <v>10</v>
      </c>
      <c r="E54" s="344"/>
      <c r="F54" s="345"/>
      <c r="G54" s="345"/>
      <c r="H54" s="92" t="s">
        <v>11</v>
      </c>
      <c r="I54" s="346"/>
      <c r="J54" s="346"/>
      <c r="K54" s="92" t="s">
        <v>11</v>
      </c>
      <c r="L54" s="347"/>
      <c r="M54" s="347"/>
      <c r="N54" s="93"/>
      <c r="O54" s="288"/>
      <c r="P54" s="288"/>
      <c r="Q54" s="42"/>
      <c r="R54" s="17"/>
      <c r="S54" s="310"/>
      <c r="T54" s="310"/>
      <c r="U54" s="310"/>
      <c r="V54" s="310"/>
      <c r="W54" s="310"/>
      <c r="X54" s="310"/>
      <c r="Y54" s="310"/>
      <c r="Z54" s="310"/>
      <c r="AA54" s="310"/>
      <c r="AB54" s="310"/>
      <c r="AC54" s="310"/>
      <c r="AD54" s="310"/>
      <c r="AE54" s="321"/>
      <c r="AF54" s="95"/>
    </row>
    <row r="55" spans="1:63" ht="14.25" customHeight="1">
      <c r="A55" s="42"/>
      <c r="B55" s="195" t="s">
        <v>67</v>
      </c>
      <c r="C55" s="96"/>
      <c r="D55" s="307"/>
      <c r="E55" s="307"/>
      <c r="F55" s="307"/>
      <c r="G55" s="307"/>
      <c r="H55" s="307"/>
      <c r="I55" s="307"/>
      <c r="J55" s="307"/>
      <c r="K55" s="307"/>
      <c r="L55" s="307"/>
      <c r="M55" s="307"/>
      <c r="N55" s="307"/>
      <c r="P55" s="97"/>
      <c r="Q55" s="42"/>
      <c r="R55" s="98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22"/>
      <c r="AF55" s="95"/>
    </row>
    <row r="56" spans="1:63" ht="14.25" customHeight="1">
      <c r="A56" s="42"/>
      <c r="B56" s="96"/>
      <c r="C56" s="96"/>
      <c r="D56" s="308"/>
      <c r="E56" s="308"/>
      <c r="F56" s="308"/>
      <c r="G56" s="308"/>
      <c r="H56" s="308"/>
      <c r="I56" s="308"/>
      <c r="J56" s="308"/>
      <c r="K56" s="308"/>
      <c r="L56" s="308"/>
      <c r="M56" s="308"/>
      <c r="N56" s="308"/>
      <c r="P56" s="97"/>
      <c r="Q56" s="42"/>
      <c r="R56" s="17"/>
      <c r="S56" s="51"/>
      <c r="T56" s="17"/>
      <c r="U56" s="51"/>
      <c r="V56" s="17"/>
      <c r="W56" s="17"/>
      <c r="X56" s="94"/>
      <c r="Y56" s="94"/>
      <c r="Z56" s="94"/>
      <c r="AA56" s="94"/>
      <c r="AB56" s="94"/>
      <c r="AC56" s="94"/>
      <c r="AD56" s="94"/>
      <c r="AE56" s="94"/>
      <c r="AF56" s="95"/>
    </row>
    <row r="57" spans="1:63" ht="14.25" customHeight="1">
      <c r="A57" s="42"/>
      <c r="B57" s="99" t="s">
        <v>68</v>
      </c>
      <c r="C57" s="99"/>
      <c r="D57" s="309"/>
      <c r="E57" s="309"/>
      <c r="F57" s="309"/>
      <c r="G57" s="309"/>
      <c r="H57" s="309"/>
      <c r="I57" s="309"/>
      <c r="J57" s="309"/>
      <c r="K57" s="309"/>
      <c r="L57" s="309"/>
      <c r="M57" s="309"/>
      <c r="N57" s="309"/>
      <c r="P57" s="100"/>
      <c r="Q57" s="42"/>
      <c r="R57" s="17"/>
      <c r="S57" s="17"/>
      <c r="T57" s="17"/>
      <c r="U57" s="17"/>
      <c r="V57" s="101"/>
      <c r="W57" s="17"/>
      <c r="X57" s="17"/>
      <c r="Y57" s="17"/>
      <c r="Z57" s="17"/>
      <c r="AA57" s="17"/>
      <c r="AB57" s="17"/>
      <c r="AC57" s="17"/>
      <c r="AD57" s="17"/>
      <c r="AE57" s="17"/>
      <c r="AF57" s="53"/>
    </row>
    <row r="58" spans="1:63" ht="18.75" customHeight="1">
      <c r="A58" s="102"/>
      <c r="B58" s="103"/>
      <c r="C58" s="104" t="s">
        <v>69</v>
      </c>
      <c r="D58" s="341"/>
      <c r="E58" s="341"/>
      <c r="F58" s="105" t="s">
        <v>7</v>
      </c>
      <c r="G58" s="189" t="s">
        <v>35</v>
      </c>
      <c r="H58" s="106"/>
      <c r="I58" s="189" t="s">
        <v>70</v>
      </c>
      <c r="J58" s="107"/>
      <c r="K58" s="188" t="s">
        <v>71</v>
      </c>
      <c r="L58" s="104" t="s">
        <v>12</v>
      </c>
      <c r="M58" s="104"/>
      <c r="N58" s="108" t="s">
        <v>72</v>
      </c>
      <c r="O58" s="108" t="s">
        <v>73</v>
      </c>
      <c r="Q58" s="42"/>
      <c r="R58" s="17"/>
      <c r="S58" s="17"/>
      <c r="T58" s="17"/>
      <c r="U58" s="17"/>
      <c r="V58" s="109"/>
      <c r="W58" s="17"/>
      <c r="X58" s="17"/>
      <c r="Y58" s="17"/>
      <c r="Z58" s="17"/>
      <c r="AA58" s="17"/>
      <c r="AB58" s="17"/>
      <c r="AC58" s="17"/>
      <c r="AD58" s="17"/>
      <c r="AE58" s="17"/>
      <c r="AF58" s="110"/>
    </row>
    <row r="59" spans="1:63" ht="16.5" customHeight="1" thickBot="1">
      <c r="A59" s="42"/>
      <c r="B59" s="196" t="s">
        <v>74</v>
      </c>
      <c r="C59" s="111"/>
      <c r="D59" s="111"/>
      <c r="E59" s="289"/>
      <c r="F59" s="289"/>
      <c r="G59" s="289"/>
      <c r="H59" s="289"/>
      <c r="I59" s="289"/>
      <c r="J59" s="289"/>
      <c r="K59" s="289"/>
      <c r="L59" s="289"/>
      <c r="M59" s="289"/>
      <c r="N59" s="289"/>
      <c r="O59" s="289"/>
      <c r="P59" s="112"/>
      <c r="Q59" s="42"/>
      <c r="R59" s="63"/>
      <c r="S59" s="63"/>
      <c r="T59" s="63"/>
      <c r="U59" s="63"/>
      <c r="V59" s="17"/>
      <c r="W59" s="17"/>
      <c r="X59" s="17"/>
      <c r="Y59" s="52"/>
      <c r="Z59" s="52"/>
      <c r="AA59" s="17"/>
      <c r="AB59" s="17"/>
      <c r="AC59" s="17"/>
      <c r="AD59" s="17"/>
      <c r="AE59" s="17"/>
      <c r="AF59" s="53"/>
    </row>
    <row r="60" spans="1:63" ht="16.5" customHeight="1">
      <c r="A60" s="42"/>
      <c r="B60" s="113" t="s">
        <v>75</v>
      </c>
      <c r="C60" s="114"/>
      <c r="D60" s="114"/>
      <c r="E60" s="332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112"/>
      <c r="Q60" s="115" t="s">
        <v>83</v>
      </c>
      <c r="R60" s="17"/>
      <c r="S60" s="17"/>
      <c r="T60" s="37"/>
      <c r="U60" s="17"/>
      <c r="V60" s="37"/>
      <c r="W60" s="37"/>
      <c r="X60" s="37"/>
      <c r="Y60" s="116"/>
      <c r="Z60" s="116"/>
      <c r="AA60" s="37"/>
      <c r="AB60" s="37"/>
      <c r="AC60" s="37"/>
      <c r="AD60" s="37"/>
      <c r="AE60" s="37"/>
      <c r="AF60" s="117"/>
    </row>
    <row r="61" spans="1:63" ht="16.5" customHeight="1">
      <c r="A61" s="42"/>
      <c r="B61" s="43"/>
      <c r="C61" s="111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9"/>
      <c r="Q61" s="120" t="s">
        <v>13</v>
      </c>
      <c r="R61" s="323" t="s">
        <v>84</v>
      </c>
      <c r="S61" s="328"/>
      <c r="T61" s="328"/>
      <c r="U61" s="328"/>
      <c r="V61" s="328"/>
      <c r="W61" s="328"/>
      <c r="X61" s="328"/>
      <c r="Y61" s="328"/>
      <c r="Z61" s="328"/>
      <c r="AA61" s="328"/>
      <c r="AB61" s="328"/>
      <c r="AC61" s="328"/>
      <c r="AD61" s="328"/>
      <c r="AE61" s="328"/>
      <c r="AF61" s="329"/>
    </row>
    <row r="62" spans="1:63" ht="19.5" customHeight="1">
      <c r="A62" s="330" t="s">
        <v>76</v>
      </c>
      <c r="B62" s="331"/>
      <c r="C62" s="331"/>
      <c r="D62" s="331"/>
      <c r="E62" s="331"/>
      <c r="F62" s="331"/>
      <c r="G62" s="331"/>
      <c r="H62" s="331"/>
      <c r="I62" s="331"/>
      <c r="J62" s="331"/>
      <c r="K62" s="331"/>
      <c r="L62" s="331"/>
      <c r="M62" s="331"/>
      <c r="N62" s="331"/>
      <c r="O62" s="331"/>
      <c r="P62" s="331"/>
      <c r="Q62" s="120" t="s">
        <v>14</v>
      </c>
      <c r="R62" s="323" t="s">
        <v>87</v>
      </c>
      <c r="S62" s="323"/>
      <c r="T62" s="323"/>
      <c r="U62" s="323"/>
      <c r="V62" s="323"/>
      <c r="W62" s="323"/>
      <c r="X62" s="323"/>
      <c r="Y62" s="323"/>
      <c r="Z62" s="323"/>
      <c r="AA62" s="323"/>
      <c r="AB62" s="323"/>
      <c r="AC62" s="323"/>
      <c r="AD62" s="323"/>
      <c r="AE62" s="323"/>
      <c r="AF62" s="324"/>
    </row>
    <row r="63" spans="1:63" ht="19.5" customHeight="1">
      <c r="A63" s="121"/>
      <c r="B63" s="43" t="s">
        <v>77</v>
      </c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20" t="s">
        <v>15</v>
      </c>
      <c r="R63" s="323" t="s">
        <v>88</v>
      </c>
      <c r="S63" s="323"/>
      <c r="T63" s="323"/>
      <c r="U63" s="323"/>
      <c r="V63" s="323"/>
      <c r="W63" s="323"/>
      <c r="X63" s="323"/>
      <c r="Y63" s="323"/>
      <c r="Z63" s="323"/>
      <c r="AA63" s="323"/>
      <c r="AB63" s="323"/>
      <c r="AC63" s="323"/>
      <c r="AD63" s="323"/>
      <c r="AE63" s="323"/>
      <c r="AF63" s="324"/>
    </row>
    <row r="64" spans="1:63" ht="18.75" customHeight="1">
      <c r="A64" s="122"/>
      <c r="B64" s="332"/>
      <c r="C64" s="333"/>
      <c r="D64" s="333"/>
      <c r="E64" s="123" t="s">
        <v>78</v>
      </c>
      <c r="F64" s="124" t="s">
        <v>16</v>
      </c>
      <c r="G64" s="332"/>
      <c r="H64" s="332"/>
      <c r="I64" s="332"/>
      <c r="J64" s="334" t="s">
        <v>79</v>
      </c>
      <c r="K64" s="335"/>
      <c r="L64" s="335"/>
      <c r="M64" s="336"/>
      <c r="N64" s="336"/>
      <c r="O64" s="43" t="s">
        <v>17</v>
      </c>
      <c r="P64" s="125"/>
      <c r="Q64" s="120" t="s">
        <v>18</v>
      </c>
      <c r="R64" s="337" t="s">
        <v>90</v>
      </c>
      <c r="S64" s="337"/>
      <c r="T64" s="337"/>
      <c r="U64" s="337"/>
      <c r="V64" s="337"/>
      <c r="W64" s="337"/>
      <c r="X64" s="337"/>
      <c r="Y64" s="337"/>
      <c r="Z64" s="337"/>
      <c r="AA64" s="337"/>
      <c r="AB64" s="337"/>
      <c r="AC64" s="337"/>
      <c r="AD64" s="337"/>
      <c r="AE64" s="337"/>
      <c r="AF64" s="338"/>
    </row>
    <row r="65" spans="1:32" ht="24.75" customHeight="1">
      <c r="A65" s="126"/>
      <c r="B65" s="197" t="s">
        <v>80</v>
      </c>
      <c r="C65" s="127"/>
      <c r="D65" s="128"/>
      <c r="E65" s="196" t="s">
        <v>81</v>
      </c>
      <c r="F65" s="129"/>
      <c r="G65" s="129"/>
      <c r="H65" s="129"/>
      <c r="I65" s="104"/>
      <c r="J65" s="104" t="s">
        <v>82</v>
      </c>
      <c r="K65" s="339"/>
      <c r="L65" s="339"/>
      <c r="M65" s="339"/>
      <c r="N65" s="339"/>
      <c r="O65" s="339"/>
      <c r="P65" s="130"/>
      <c r="Q65" s="120" t="s">
        <v>19</v>
      </c>
      <c r="R65" s="323" t="s">
        <v>89</v>
      </c>
      <c r="S65" s="323"/>
      <c r="T65" s="323"/>
      <c r="U65" s="323"/>
      <c r="V65" s="323"/>
      <c r="W65" s="323"/>
      <c r="X65" s="323"/>
      <c r="Y65" s="323"/>
      <c r="Z65" s="323"/>
      <c r="AA65" s="323"/>
      <c r="AB65" s="323"/>
      <c r="AC65" s="323"/>
      <c r="AD65" s="323"/>
      <c r="AE65" s="323"/>
      <c r="AF65" s="324"/>
    </row>
    <row r="66" spans="1:32" ht="24.75" customHeight="1">
      <c r="A66" s="131"/>
      <c r="B66" s="340" t="s">
        <v>106</v>
      </c>
      <c r="C66" s="340"/>
      <c r="D66" s="340"/>
      <c r="E66" s="132"/>
      <c r="F66" s="132"/>
      <c r="G66" s="325"/>
      <c r="H66" s="325"/>
      <c r="I66" s="325"/>
      <c r="J66" s="325"/>
      <c r="K66" s="325"/>
      <c r="L66" s="325"/>
      <c r="M66" s="325"/>
      <c r="N66" s="325"/>
      <c r="O66" s="325"/>
      <c r="P66" s="133"/>
      <c r="Q66" s="120" t="s">
        <v>20</v>
      </c>
      <c r="R66" s="323" t="s">
        <v>91</v>
      </c>
      <c r="S66" s="323"/>
      <c r="T66" s="323"/>
      <c r="U66" s="323"/>
      <c r="V66" s="323"/>
      <c r="W66" s="323"/>
      <c r="X66" s="323"/>
      <c r="Y66" s="323"/>
      <c r="Z66" s="323"/>
      <c r="AA66" s="323"/>
      <c r="AB66" s="323"/>
      <c r="AC66" s="323"/>
      <c r="AD66" s="323"/>
      <c r="AE66" s="323"/>
      <c r="AF66" s="324"/>
    </row>
    <row r="67" spans="1:32" ht="17.25" customHeight="1">
      <c r="A67" s="131"/>
      <c r="B67" s="198" t="s">
        <v>95</v>
      </c>
      <c r="C67" s="77"/>
      <c r="D67" s="77"/>
      <c r="E67" s="77"/>
      <c r="F67" s="77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34"/>
      <c r="R67" s="326" t="s">
        <v>92</v>
      </c>
      <c r="S67" s="326"/>
      <c r="T67" s="326"/>
      <c r="U67" s="326"/>
      <c r="V67" s="326"/>
      <c r="W67" s="326"/>
      <c r="X67" s="326"/>
      <c r="Y67" s="326"/>
      <c r="Z67" s="326"/>
      <c r="AA67" s="326"/>
      <c r="AB67" s="326"/>
      <c r="AC67" s="326"/>
      <c r="AD67" s="326"/>
      <c r="AE67" s="326"/>
      <c r="AF67" s="327"/>
    </row>
    <row r="68" spans="1:32" ht="16.5" customHeight="1">
      <c r="A68" s="121"/>
      <c r="C68" s="43"/>
      <c r="D68" s="43"/>
      <c r="E68" s="43"/>
      <c r="F68" s="43"/>
      <c r="G68" s="17"/>
      <c r="H68" s="17"/>
      <c r="I68" s="52"/>
      <c r="J68" s="52"/>
      <c r="K68" s="17"/>
      <c r="L68" s="17"/>
      <c r="M68" s="17"/>
      <c r="N68" s="17"/>
      <c r="O68" s="17"/>
      <c r="P68" s="17"/>
      <c r="Q68" s="135"/>
      <c r="R68" s="323" t="s">
        <v>93</v>
      </c>
      <c r="S68" s="323"/>
      <c r="T68" s="323"/>
      <c r="U68" s="323"/>
      <c r="V68" s="323"/>
      <c r="W68" s="323"/>
      <c r="X68" s="323"/>
      <c r="Y68" s="323"/>
      <c r="Z68" s="323"/>
      <c r="AA68" s="323"/>
      <c r="AB68" s="323"/>
      <c r="AC68" s="323"/>
      <c r="AD68" s="323"/>
      <c r="AE68" s="323"/>
      <c r="AF68" s="324"/>
    </row>
    <row r="69" spans="1:32" ht="17.25" customHeight="1" thickBot="1">
      <c r="A69" s="62"/>
      <c r="B69" s="63"/>
      <c r="C69" s="63"/>
      <c r="D69" s="63"/>
      <c r="E69" s="63"/>
      <c r="F69" s="63"/>
      <c r="G69" s="63"/>
      <c r="H69" s="63"/>
      <c r="I69" s="65"/>
      <c r="J69" s="65"/>
      <c r="K69" s="63"/>
      <c r="L69" s="63"/>
      <c r="M69" s="63"/>
      <c r="N69" s="63"/>
      <c r="O69" s="63"/>
      <c r="P69" s="63"/>
      <c r="Q69" s="136"/>
      <c r="R69" s="348" t="s">
        <v>94</v>
      </c>
      <c r="S69" s="348"/>
      <c r="T69" s="348"/>
      <c r="U69" s="348"/>
      <c r="V69" s="348"/>
      <c r="W69" s="348"/>
      <c r="X69" s="348"/>
      <c r="Y69" s="348"/>
      <c r="Z69" s="348"/>
      <c r="AA69" s="348"/>
      <c r="AB69" s="348"/>
      <c r="AC69" s="348"/>
      <c r="AD69" s="348"/>
      <c r="AE69" s="348"/>
      <c r="AF69" s="349"/>
    </row>
    <row r="70" spans="1:32" ht="15" customHeight="1"/>
  </sheetData>
  <sheetProtection algorithmName="SHA-512" hashValue="oL9g2l0umE06CO5puAQiJ5L+NlsAPYtamfLzaBzJMm5/tHjS9cBLVr0jm4YdjFESeMNdl1lWjoB73gYkulfdVA==" saltValue="7tpAAQqRP9/MCnSFOPYQIA==" spinCount="100000" sheet="1" selectLockedCells="1"/>
  <mergeCells count="220">
    <mergeCell ref="AX5:BJ5"/>
    <mergeCell ref="AX6:AY6"/>
    <mergeCell ref="AZ6:AZ7"/>
    <mergeCell ref="BC6:BD6"/>
    <mergeCell ref="BE6:BE7"/>
    <mergeCell ref="BH6:BI6"/>
    <mergeCell ref="BJ6:BJ7"/>
    <mergeCell ref="AZ8:AZ12"/>
    <mergeCell ref="AA43:AF43"/>
    <mergeCell ref="AE22:AF23"/>
    <mergeCell ref="Q24:AF25"/>
    <mergeCell ref="Q26:AF32"/>
    <mergeCell ref="Z19:AA19"/>
    <mergeCell ref="AE19:AF19"/>
    <mergeCell ref="Z17:AA17"/>
    <mergeCell ref="AE17:AF17"/>
    <mergeCell ref="Z15:AA15"/>
    <mergeCell ref="AE15:AF15"/>
    <mergeCell ref="Z13:AA13"/>
    <mergeCell ref="AE13:AF13"/>
    <mergeCell ref="E60:O60"/>
    <mergeCell ref="K65:O65"/>
    <mergeCell ref="B66:D66"/>
    <mergeCell ref="D58:E58"/>
    <mergeCell ref="B52:O53"/>
    <mergeCell ref="E54:G54"/>
    <mergeCell ref="I54:J54"/>
    <mergeCell ref="L54:M54"/>
    <mergeCell ref="R69:AF69"/>
    <mergeCell ref="R65:AF65"/>
    <mergeCell ref="G66:O66"/>
    <mergeCell ref="R66:AF66"/>
    <mergeCell ref="R67:AF67"/>
    <mergeCell ref="R68:AF68"/>
    <mergeCell ref="R61:AF61"/>
    <mergeCell ref="A62:P62"/>
    <mergeCell ref="R62:AF62"/>
    <mergeCell ref="R63:AF63"/>
    <mergeCell ref="B64:D64"/>
    <mergeCell ref="G64:I64"/>
    <mergeCell ref="J64:L64"/>
    <mergeCell ref="M64:N64"/>
    <mergeCell ref="R64:AF64"/>
    <mergeCell ref="O54:P54"/>
    <mergeCell ref="E59:O59"/>
    <mergeCell ref="A48:P49"/>
    <mergeCell ref="Q48:R49"/>
    <mergeCell ref="D51:E51"/>
    <mergeCell ref="H51:I51"/>
    <mergeCell ref="A40:G40"/>
    <mergeCell ref="H40:Z40"/>
    <mergeCell ref="D55:N55"/>
    <mergeCell ref="D56:N57"/>
    <mergeCell ref="S53:AD55"/>
    <mergeCell ref="AA40:AF40"/>
    <mergeCell ref="AA41:AF41"/>
    <mergeCell ref="B42:X42"/>
    <mergeCell ref="B41:T41"/>
    <mergeCell ref="H50:I50"/>
    <mergeCell ref="AE53:AE55"/>
    <mergeCell ref="AA45:AF45"/>
    <mergeCell ref="A38:G38"/>
    <mergeCell ref="H38:Z38"/>
    <mergeCell ref="AA38:AF38"/>
    <mergeCell ref="A39:G39"/>
    <mergeCell ref="H39:Z39"/>
    <mergeCell ref="AA39:AF39"/>
    <mergeCell ref="A34:AF34"/>
    <mergeCell ref="A36:G36"/>
    <mergeCell ref="H36:Z36"/>
    <mergeCell ref="AA36:AF36"/>
    <mergeCell ref="A37:G37"/>
    <mergeCell ref="H37:Z37"/>
    <mergeCell ref="AA37:AF37"/>
    <mergeCell ref="G27:L27"/>
    <mergeCell ref="G29:L29"/>
    <mergeCell ref="G31:L31"/>
    <mergeCell ref="AE21:AF21"/>
    <mergeCell ref="B22:E22"/>
    <mergeCell ref="G22:H22"/>
    <mergeCell ref="J22:K22"/>
    <mergeCell ref="O22:P22"/>
    <mergeCell ref="Q22:S23"/>
    <mergeCell ref="T22:V22"/>
    <mergeCell ref="W22:Y22"/>
    <mergeCell ref="AB22:AD23"/>
    <mergeCell ref="B21:E21"/>
    <mergeCell ref="G21:H21"/>
    <mergeCell ref="J21:K21"/>
    <mergeCell ref="O21:P21"/>
    <mergeCell ref="R21:U21"/>
    <mergeCell ref="W21:X21"/>
    <mergeCell ref="B25:C25"/>
    <mergeCell ref="B24:C24"/>
    <mergeCell ref="T23:V23"/>
    <mergeCell ref="W23:Z23"/>
    <mergeCell ref="B20:E20"/>
    <mergeCell ref="G20:H20"/>
    <mergeCell ref="J20:K20"/>
    <mergeCell ref="O20:P20"/>
    <mergeCell ref="R20:U20"/>
    <mergeCell ref="W20:X20"/>
    <mergeCell ref="Z20:AA20"/>
    <mergeCell ref="Z21:AA21"/>
    <mergeCell ref="AE20:AF20"/>
    <mergeCell ref="B19:E19"/>
    <mergeCell ref="G19:H19"/>
    <mergeCell ref="J19:K19"/>
    <mergeCell ref="O19:P19"/>
    <mergeCell ref="R19:U19"/>
    <mergeCell ref="W19:X19"/>
    <mergeCell ref="B18:E18"/>
    <mergeCell ref="G18:H18"/>
    <mergeCell ref="J18:K18"/>
    <mergeCell ref="O18:P18"/>
    <mergeCell ref="R18:U18"/>
    <mergeCell ref="W18:X18"/>
    <mergeCell ref="Z18:AA18"/>
    <mergeCell ref="AE18:AF18"/>
    <mergeCell ref="B17:E17"/>
    <mergeCell ref="G17:H17"/>
    <mergeCell ref="J17:K17"/>
    <mergeCell ref="O17:P17"/>
    <mergeCell ref="R17:U17"/>
    <mergeCell ref="W17:X17"/>
    <mergeCell ref="B16:E16"/>
    <mergeCell ref="G16:H16"/>
    <mergeCell ref="J16:K16"/>
    <mergeCell ref="O16:P16"/>
    <mergeCell ref="R16:U16"/>
    <mergeCell ref="W16:X16"/>
    <mergeCell ref="Z16:AA16"/>
    <mergeCell ref="AE16:AF16"/>
    <mergeCell ref="B15:E15"/>
    <mergeCell ref="G15:H15"/>
    <mergeCell ref="J15:K15"/>
    <mergeCell ref="O15:P15"/>
    <mergeCell ref="R15:U15"/>
    <mergeCell ref="W15:X15"/>
    <mergeCell ref="B14:E14"/>
    <mergeCell ref="G14:H14"/>
    <mergeCell ref="J14:K14"/>
    <mergeCell ref="O14:P14"/>
    <mergeCell ref="R14:U14"/>
    <mergeCell ref="W14:X14"/>
    <mergeCell ref="Z14:AA14"/>
    <mergeCell ref="AE14:AF14"/>
    <mergeCell ref="B13:E13"/>
    <mergeCell ref="G13:H13"/>
    <mergeCell ref="J13:K13"/>
    <mergeCell ref="O13:P13"/>
    <mergeCell ref="R13:U13"/>
    <mergeCell ref="W13:X13"/>
    <mergeCell ref="Z11:AA11"/>
    <mergeCell ref="AE11:AF11"/>
    <mergeCell ref="B12:E12"/>
    <mergeCell ref="G12:H12"/>
    <mergeCell ref="J12:K12"/>
    <mergeCell ref="O12:P12"/>
    <mergeCell ref="R12:U12"/>
    <mergeCell ref="W12:X12"/>
    <mergeCell ref="Z12:AA12"/>
    <mergeCell ref="AE12:AF12"/>
    <mergeCell ref="B11:E11"/>
    <mergeCell ref="G11:H11"/>
    <mergeCell ref="J11:K11"/>
    <mergeCell ref="O11:P11"/>
    <mergeCell ref="R11:U11"/>
    <mergeCell ref="W11:X11"/>
    <mergeCell ref="B10:E10"/>
    <mergeCell ref="G10:H10"/>
    <mergeCell ref="J10:K10"/>
    <mergeCell ref="O10:P10"/>
    <mergeCell ref="R10:U10"/>
    <mergeCell ref="W10:X10"/>
    <mergeCell ref="Z10:AA10"/>
    <mergeCell ref="AE10:AF10"/>
    <mergeCell ref="B9:E9"/>
    <mergeCell ref="G9:H9"/>
    <mergeCell ref="J9:K9"/>
    <mergeCell ref="O9:P9"/>
    <mergeCell ref="R9:U9"/>
    <mergeCell ref="W9:X9"/>
    <mergeCell ref="B8:E8"/>
    <mergeCell ref="G8:H8"/>
    <mergeCell ref="J8:K8"/>
    <mergeCell ref="O8:P8"/>
    <mergeCell ref="R8:U8"/>
    <mergeCell ref="W8:X8"/>
    <mergeCell ref="Z8:AA8"/>
    <mergeCell ref="AE8:AF8"/>
    <mergeCell ref="Z9:AA9"/>
    <mergeCell ref="AE9:AF9"/>
    <mergeCell ref="AI5:AJ6"/>
    <mergeCell ref="AK5:AK6"/>
    <mergeCell ref="AL5:AM6"/>
    <mergeCell ref="B7:F7"/>
    <mergeCell ref="G7:H7"/>
    <mergeCell ref="J7:K7"/>
    <mergeCell ref="O7:P7"/>
    <mergeCell ref="R7:V7"/>
    <mergeCell ref="W7:X7"/>
    <mergeCell ref="Z7:AA7"/>
    <mergeCell ref="Q5:Q6"/>
    <mergeCell ref="R5:V6"/>
    <mergeCell ref="W5:AA6"/>
    <mergeCell ref="AB5:AD6"/>
    <mergeCell ref="AE5:AF6"/>
    <mergeCell ref="AH5:AH6"/>
    <mergeCell ref="AE7:AF7"/>
    <mergeCell ref="AB1:AF1"/>
    <mergeCell ref="A2:AF2"/>
    <mergeCell ref="W4:AF4"/>
    <mergeCell ref="A5:A6"/>
    <mergeCell ref="B5:F6"/>
    <mergeCell ref="G5:K6"/>
    <mergeCell ref="L5:N6"/>
    <mergeCell ref="O5:P6"/>
    <mergeCell ref="D4:E4"/>
    <mergeCell ref="G4:H4"/>
  </mergeCells>
  <phoneticPr fontId="3"/>
  <conditionalFormatting sqref="O7:O22">
    <cfRule type="expression" dxfId="20" priority="17" stopIfTrue="1">
      <formula>AO7=0</formula>
    </cfRule>
    <cfRule type="expression" dxfId="19" priority="18">
      <formula>AO7&lt;&gt;30</formula>
    </cfRule>
  </conditionalFormatting>
  <conditionalFormatting sqref="O7:P22">
    <cfRule type="expression" dxfId="18" priority="16" stopIfTrue="1">
      <formula>AN7&gt;TIMEVALUE("8:01")</formula>
    </cfRule>
  </conditionalFormatting>
  <conditionalFormatting sqref="O7:P22">
    <cfRule type="cellIs" dxfId="17" priority="15" operator="equal">
      <formula>""</formula>
    </cfRule>
  </conditionalFormatting>
  <conditionalFormatting sqref="AJ7">
    <cfRule type="cellIs" dxfId="16" priority="14" operator="equal">
      <formula>""""""</formula>
    </cfRule>
  </conditionalFormatting>
  <conditionalFormatting sqref="AE7:AF21">
    <cfRule type="cellIs" dxfId="15" priority="5" operator="equal">
      <formula>""</formula>
    </cfRule>
  </conditionalFormatting>
  <conditionalFormatting sqref="J7:K22">
    <cfRule type="cellIs" dxfId="14" priority="12" operator="between">
      <formula>0.000694444444444444</formula>
      <formula>0.208333333333333</formula>
    </cfRule>
    <cfRule type="cellIs" dxfId="13" priority="13" operator="between">
      <formula>0.917361111111111</formula>
      <formula>1</formula>
    </cfRule>
  </conditionalFormatting>
  <conditionalFormatting sqref="Z7:AA21">
    <cfRule type="cellIs" dxfId="12" priority="10" operator="between">
      <formula>0.000694444444444444</formula>
      <formula>0.208333333333333</formula>
    </cfRule>
    <cfRule type="cellIs" dxfId="11" priority="11" operator="between">
      <formula>0.917361111111111</formula>
      <formula>1</formula>
    </cfRule>
  </conditionalFormatting>
  <conditionalFormatting sqref="G7:H22">
    <cfRule type="cellIs" dxfId="10" priority="8" operator="between">
      <formula>0.916666666666667</formula>
      <formula>1</formula>
    </cfRule>
    <cfRule type="cellIs" dxfId="9" priority="9" operator="between">
      <formula>0.000694444444444444</formula>
      <formula>0.207638888888889</formula>
    </cfRule>
  </conditionalFormatting>
  <conditionalFormatting sqref="W7:X21">
    <cfRule type="cellIs" dxfId="8" priority="6" operator="between">
      <formula>0.916666666666667</formula>
      <formula>1</formula>
    </cfRule>
    <cfRule type="cellIs" dxfId="7" priority="7" operator="between">
      <formula>0.000694444444444444</formula>
      <formula>0.207638888888889</formula>
    </cfRule>
  </conditionalFormatting>
  <conditionalFormatting sqref="AE7:AE21">
    <cfRule type="expression" dxfId="6" priority="19">
      <formula>AR7&gt;TIMEVALUE("8:01")</formula>
    </cfRule>
    <cfRule type="expression" dxfId="5" priority="20">
      <formula>AS7=0</formula>
    </cfRule>
    <cfRule type="expression" dxfId="4" priority="21">
      <formula>AS7&lt;&gt;30</formula>
    </cfRule>
  </conditionalFormatting>
  <conditionalFormatting sqref="AD7:AD21">
    <cfRule type="expression" dxfId="3" priority="4">
      <formula>AU7=1</formula>
    </cfRule>
  </conditionalFormatting>
  <conditionalFormatting sqref="AB7:AB21">
    <cfRule type="expression" dxfId="2" priority="3">
      <formula>AU7=1</formula>
    </cfRule>
  </conditionalFormatting>
  <conditionalFormatting sqref="L7:L22">
    <cfRule type="expression" dxfId="1" priority="2">
      <formula>AQ7=1</formula>
    </cfRule>
  </conditionalFormatting>
  <conditionalFormatting sqref="N7:N21">
    <cfRule type="expression" dxfId="0" priority="1">
      <formula>AQ7=1</formula>
    </cfRule>
  </conditionalFormatting>
  <dataValidations count="4">
    <dataValidation allowBlank="1" showErrorMessage="1" errorTitle="再入力してください" error="実働時間は30分単位です。_x000a_一日の実働時間は8時間以内です。" sqref="Z20:AA20"/>
    <dataValidation imeMode="fullKatakana" allowBlank="1" showInputMessage="1" showErrorMessage="1" sqref="P66"/>
    <dataValidation type="whole" operator="greaterThan" allowBlank="1" showInputMessage="1" showErrorMessage="1" promptTitle="事務局までご連絡ください" sqref="AB22">
      <formula1>290000</formula1>
    </dataValidation>
    <dataValidation imeMode="halfAlpha" allowBlank="1" showInputMessage="1" showErrorMessage="1" sqref="P23:P24 H58 J58 D58:E58 O54:P54 I54:J54 F4:G4"/>
  </dataValidations>
  <pageMargins left="0.7" right="0.7" top="0.75" bottom="0.75" header="0.3" footer="0.3"/>
  <pageSetup paperSize="9" scale="71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>
                  <from>
                    <xdr:col>0</xdr:col>
                    <xdr:colOff>66675</xdr:colOff>
                    <xdr:row>66</xdr:row>
                    <xdr:rowOff>38100</xdr:rowOff>
                  </from>
                  <to>
                    <xdr:col>1</xdr:col>
                    <xdr:colOff>85725</xdr:colOff>
                    <xdr:row>67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>
                <anchor moveWithCells="1">
                  <from>
                    <xdr:col>0</xdr:col>
                    <xdr:colOff>76200</xdr:colOff>
                    <xdr:row>62</xdr:row>
                    <xdr:rowOff>19050</xdr:rowOff>
                  </from>
                  <to>
                    <xdr:col>1</xdr:col>
                    <xdr:colOff>95250</xdr:colOff>
                    <xdr:row>62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locked="0" defaultSize="0" autoFill="0" autoLine="0" autoPict="0">
                <anchor moveWithCells="1">
                  <from>
                    <xdr:col>1</xdr:col>
                    <xdr:colOff>142875</xdr:colOff>
                    <xdr:row>64</xdr:row>
                    <xdr:rowOff>57150</xdr:rowOff>
                  </from>
                  <to>
                    <xdr:col>2</xdr:col>
                    <xdr:colOff>161925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locked="0" defaultSize="0" autoFill="0" autoLine="0" autoPict="0">
                <anchor moveWithCells="1">
                  <from>
                    <xdr:col>3</xdr:col>
                    <xdr:colOff>28575</xdr:colOff>
                    <xdr:row>64</xdr:row>
                    <xdr:rowOff>57150</xdr:rowOff>
                  </from>
                  <to>
                    <xdr:col>4</xdr:col>
                    <xdr:colOff>57150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locked="0" defaultSize="0" autoFill="0" autoLine="0" autoPict="0">
                <anchor moveWithCells="1">
                  <from>
                    <xdr:col>12</xdr:col>
                    <xdr:colOff>38100</xdr:colOff>
                    <xdr:row>57</xdr:row>
                    <xdr:rowOff>19050</xdr:rowOff>
                  </from>
                  <to>
                    <xdr:col>13</xdr:col>
                    <xdr:colOff>66675</xdr:colOff>
                    <xdr:row>57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locked="0" defaultSize="0" autoFill="0" autoLine="0" autoPict="0">
                <anchor moveWithCells="1">
                  <from>
                    <xdr:col>13</xdr:col>
                    <xdr:colOff>228600</xdr:colOff>
                    <xdr:row>57</xdr:row>
                    <xdr:rowOff>9525</xdr:rowOff>
                  </from>
                  <to>
                    <xdr:col>14</xdr:col>
                    <xdr:colOff>85725</xdr:colOff>
                    <xdr:row>57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L13"/>
  <sheetViews>
    <sheetView workbookViewId="0">
      <selection activeCell="F12" sqref="F12"/>
    </sheetView>
  </sheetViews>
  <sheetFormatPr defaultRowHeight="13.5"/>
  <cols>
    <col min="1" max="1" width="8.625" customWidth="1"/>
    <col min="2" max="2" width="0.75" customWidth="1"/>
    <col min="3" max="3" width="3.375" customWidth="1"/>
    <col min="4" max="4" width="5.125" customWidth="1"/>
    <col min="5" max="5" width="2.5" customWidth="1"/>
    <col min="6" max="6" width="71.625" customWidth="1"/>
    <col min="7" max="7" width="8" customWidth="1"/>
  </cols>
  <sheetData>
    <row r="2" spans="2:12" ht="4.5" customHeight="1">
      <c r="B2" s="185"/>
      <c r="C2" s="184"/>
      <c r="D2" s="184"/>
      <c r="E2" s="184"/>
      <c r="F2" s="184"/>
      <c r="G2" s="183"/>
    </row>
    <row r="3" spans="2:12">
      <c r="B3" s="175"/>
      <c r="C3" s="178"/>
      <c r="D3" s="178" t="s">
        <v>96</v>
      </c>
      <c r="E3" s="178"/>
      <c r="F3" s="178"/>
      <c r="G3" s="177"/>
      <c r="H3" s="176"/>
      <c r="I3" s="176"/>
      <c r="J3" s="176"/>
      <c r="K3" s="176"/>
      <c r="L3" s="176"/>
    </row>
    <row r="4" spans="2:12" ht="4.5" customHeight="1">
      <c r="B4" s="175"/>
      <c r="C4" s="178"/>
      <c r="D4" s="178"/>
      <c r="E4" s="178"/>
      <c r="F4" s="178"/>
      <c r="G4" s="177"/>
      <c r="H4" s="176"/>
      <c r="I4" s="176"/>
      <c r="J4" s="176"/>
      <c r="K4" s="176"/>
      <c r="L4" s="176"/>
    </row>
    <row r="5" spans="2:12">
      <c r="B5" s="175"/>
      <c r="C5" s="180" t="s">
        <v>32</v>
      </c>
      <c r="D5" s="182"/>
      <c r="E5" s="178" t="s">
        <v>97</v>
      </c>
      <c r="F5" s="178"/>
      <c r="G5" s="177"/>
      <c r="H5" s="176"/>
      <c r="I5" s="176"/>
      <c r="J5" s="176"/>
      <c r="K5" s="176"/>
      <c r="L5" s="176"/>
    </row>
    <row r="6" spans="2:12">
      <c r="B6" s="175"/>
      <c r="C6" s="178"/>
      <c r="D6" s="178"/>
      <c r="E6" s="178"/>
      <c r="F6" s="180" t="s">
        <v>98</v>
      </c>
      <c r="G6" s="177"/>
      <c r="H6" s="176"/>
      <c r="I6" s="176"/>
      <c r="J6" s="176"/>
      <c r="K6" s="176"/>
      <c r="L6" s="176"/>
    </row>
    <row r="7" spans="2:12">
      <c r="B7" s="175"/>
      <c r="C7" s="180" t="s">
        <v>14</v>
      </c>
      <c r="D7" s="181"/>
      <c r="E7" s="178" t="s">
        <v>99</v>
      </c>
      <c r="F7" s="178"/>
      <c r="G7" s="177"/>
      <c r="H7" s="176"/>
      <c r="I7" s="176"/>
      <c r="J7" s="176"/>
      <c r="K7" s="176"/>
      <c r="L7" s="176"/>
    </row>
    <row r="8" spans="2:12">
      <c r="B8" s="175"/>
      <c r="C8" s="178"/>
      <c r="D8" s="178"/>
      <c r="E8" s="178"/>
      <c r="F8" s="180" t="s">
        <v>100</v>
      </c>
      <c r="G8" s="177"/>
      <c r="H8" s="176"/>
      <c r="I8" s="176"/>
      <c r="J8" s="176"/>
      <c r="K8" s="176"/>
      <c r="L8" s="176"/>
    </row>
    <row r="9" spans="2:12">
      <c r="B9" s="175"/>
      <c r="C9" s="178" t="s">
        <v>15</v>
      </c>
      <c r="D9" s="179"/>
      <c r="E9" s="178" t="s">
        <v>101</v>
      </c>
      <c r="F9" s="178"/>
      <c r="G9" s="177"/>
      <c r="H9" s="176"/>
      <c r="I9" s="176"/>
      <c r="J9" s="176"/>
      <c r="K9" s="176"/>
      <c r="L9" s="176"/>
    </row>
    <row r="10" spans="2:12">
      <c r="B10" s="175"/>
      <c r="C10" s="178"/>
      <c r="D10" s="178"/>
      <c r="E10" s="178"/>
      <c r="F10" s="178" t="s">
        <v>102</v>
      </c>
      <c r="G10" s="177"/>
      <c r="H10" s="176"/>
      <c r="I10" s="176"/>
      <c r="J10" s="176"/>
      <c r="K10" s="176"/>
      <c r="L10" s="176"/>
    </row>
    <row r="11" spans="2:12">
      <c r="B11" s="175"/>
      <c r="C11" s="178"/>
      <c r="D11" s="178"/>
      <c r="E11" s="178"/>
      <c r="F11" s="178"/>
      <c r="G11" s="177"/>
      <c r="H11" s="176"/>
      <c r="I11" s="176"/>
      <c r="J11" s="176"/>
      <c r="K11" s="176"/>
      <c r="L11" s="176"/>
    </row>
    <row r="12" spans="2:12">
      <c r="B12" s="175"/>
      <c r="C12" s="174" t="s">
        <v>103</v>
      </c>
      <c r="D12" s="174"/>
      <c r="E12" s="174"/>
      <c r="F12" s="174"/>
      <c r="G12" s="173"/>
    </row>
    <row r="13" spans="2:12" ht="4.5" customHeight="1">
      <c r="B13" s="172"/>
      <c r="C13" s="171"/>
      <c r="D13" s="171"/>
      <c r="E13" s="171"/>
      <c r="F13" s="171"/>
      <c r="G13" s="170"/>
    </row>
  </sheetData>
  <sheetProtection password="CC0F"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（謝-2）勤務表兼謝金振込依頼書</vt:lpstr>
      <vt:lpstr>その他のエラーについて</vt:lpstr>
      <vt:lpstr>'（謝-2）勤務表兼謝金振込依頼書'!Print_Area</vt:lpstr>
    </vt:vector>
  </TitlesOfParts>
  <Company>関西学院大学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大樹</dc:creator>
  <cp:lastModifiedBy>瀬戸口　雅士</cp:lastModifiedBy>
  <cp:lastPrinted>2017-01-24T09:57:53Z</cp:lastPrinted>
  <dcterms:created xsi:type="dcterms:W3CDTF">2017-01-24T05:53:36Z</dcterms:created>
  <dcterms:modified xsi:type="dcterms:W3CDTF">2022-06-07T04:54:21Z</dcterms:modified>
</cp:coreProperties>
</file>